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100" firstSheet="3" activeTab="12"/>
  </bookViews>
  <sheets>
    <sheet name="내신 확정판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  <sheet name="Sheet19" sheetId="19" r:id="rId19"/>
    <sheet name="Sheet20" sheetId="20" r:id="rId20"/>
    <sheet name="Sheet21" sheetId="21" r:id="rId21"/>
    <sheet name="Sheet22" sheetId="22" r:id="rId22"/>
    <sheet name="Sheet23" sheetId="23" r:id="rId23"/>
    <sheet name="Sheet24" sheetId="24" r:id="rId24"/>
    <sheet name="Sheet25" sheetId="25" r:id="rId25"/>
    <sheet name="Sheet26" sheetId="26" r:id="rId26"/>
    <sheet name="Sheet27" sheetId="27" r:id="rId27"/>
    <sheet name="Sheet28" sheetId="28" r:id="rId28"/>
    <sheet name="Sheet29" sheetId="29" r:id="rId29"/>
    <sheet name="Sheet30" sheetId="30" r:id="rId30"/>
    <sheet name="Sheet31" sheetId="31" r:id="rId31"/>
  </sheets>
  <definedNames>
    <definedName name="_xlnm.Print_Area" localSheetId="0">'내신 확정판'!$A$1:$S$32</definedName>
  </definedNames>
  <calcPr fullCalcOnLoad="1"/>
</workbook>
</file>

<file path=xl/comments1.xml><?xml version="1.0" encoding="utf-8"?>
<comments xmlns="http://schemas.openxmlformats.org/spreadsheetml/2006/main">
  <authors>
    <author>세테르</author>
  </authors>
  <commentList>
    <comment ref="J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  <comment ref="N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</commentList>
</comments>
</file>

<file path=xl/comments10.xml><?xml version="1.0" encoding="utf-8"?>
<comments xmlns="http://schemas.openxmlformats.org/spreadsheetml/2006/main">
  <authors>
    <author>세테르</author>
  </authors>
  <commentList>
    <comment ref="J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  <comment ref="N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</commentList>
</comments>
</file>

<file path=xl/comments11.xml><?xml version="1.0" encoding="utf-8"?>
<comments xmlns="http://schemas.openxmlformats.org/spreadsheetml/2006/main">
  <authors>
    <author>세테르</author>
  </authors>
  <commentList>
    <comment ref="J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  <comment ref="N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</commentList>
</comments>
</file>

<file path=xl/comments12.xml><?xml version="1.0" encoding="utf-8"?>
<comments xmlns="http://schemas.openxmlformats.org/spreadsheetml/2006/main">
  <authors>
    <author>세테르</author>
  </authors>
  <commentList>
    <comment ref="J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  <comment ref="N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</commentList>
</comments>
</file>

<file path=xl/comments13.xml><?xml version="1.0" encoding="utf-8"?>
<comments xmlns="http://schemas.openxmlformats.org/spreadsheetml/2006/main">
  <authors>
    <author>세테르</author>
  </authors>
  <commentList>
    <comment ref="J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  <comment ref="N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</commentList>
</comments>
</file>

<file path=xl/comments14.xml><?xml version="1.0" encoding="utf-8"?>
<comments xmlns="http://schemas.openxmlformats.org/spreadsheetml/2006/main">
  <authors>
    <author>세테르</author>
  </authors>
  <commentList>
    <comment ref="J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  <comment ref="N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</commentList>
</comments>
</file>

<file path=xl/comments15.xml><?xml version="1.0" encoding="utf-8"?>
<comments xmlns="http://schemas.openxmlformats.org/spreadsheetml/2006/main">
  <authors>
    <author>세테르</author>
  </authors>
  <commentList>
    <comment ref="J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  <comment ref="N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</commentList>
</comments>
</file>

<file path=xl/comments16.xml><?xml version="1.0" encoding="utf-8"?>
<comments xmlns="http://schemas.openxmlformats.org/spreadsheetml/2006/main">
  <authors>
    <author>세테르</author>
  </authors>
  <commentList>
    <comment ref="J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  <comment ref="N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</commentList>
</comments>
</file>

<file path=xl/comments17.xml><?xml version="1.0" encoding="utf-8"?>
<comments xmlns="http://schemas.openxmlformats.org/spreadsheetml/2006/main">
  <authors>
    <author>세테르</author>
  </authors>
  <commentList>
    <comment ref="J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  <comment ref="N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</commentList>
</comments>
</file>

<file path=xl/comments18.xml><?xml version="1.0" encoding="utf-8"?>
<comments xmlns="http://schemas.openxmlformats.org/spreadsheetml/2006/main">
  <authors>
    <author>세테르</author>
  </authors>
  <commentList>
    <comment ref="J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  <comment ref="N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</commentList>
</comments>
</file>

<file path=xl/comments19.xml><?xml version="1.0" encoding="utf-8"?>
<comments xmlns="http://schemas.openxmlformats.org/spreadsheetml/2006/main">
  <authors>
    <author>세테르</author>
  </authors>
  <commentList>
    <comment ref="J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  <comment ref="N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</commentList>
</comments>
</file>

<file path=xl/comments2.xml><?xml version="1.0" encoding="utf-8"?>
<comments xmlns="http://schemas.openxmlformats.org/spreadsheetml/2006/main">
  <authors>
    <author>세테르</author>
  </authors>
  <commentList>
    <comment ref="J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  <comment ref="N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</commentList>
</comments>
</file>

<file path=xl/comments20.xml><?xml version="1.0" encoding="utf-8"?>
<comments xmlns="http://schemas.openxmlformats.org/spreadsheetml/2006/main">
  <authors>
    <author>세테르</author>
  </authors>
  <commentList>
    <comment ref="J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  <comment ref="N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</commentList>
</comments>
</file>

<file path=xl/comments21.xml><?xml version="1.0" encoding="utf-8"?>
<comments xmlns="http://schemas.openxmlformats.org/spreadsheetml/2006/main">
  <authors>
    <author>세테르</author>
  </authors>
  <commentList>
    <comment ref="J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  <comment ref="N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</commentList>
</comments>
</file>

<file path=xl/comments22.xml><?xml version="1.0" encoding="utf-8"?>
<comments xmlns="http://schemas.openxmlformats.org/spreadsheetml/2006/main">
  <authors>
    <author>세테르</author>
  </authors>
  <commentList>
    <comment ref="J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  <comment ref="N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</commentList>
</comments>
</file>

<file path=xl/comments23.xml><?xml version="1.0" encoding="utf-8"?>
<comments xmlns="http://schemas.openxmlformats.org/spreadsheetml/2006/main">
  <authors>
    <author>세테르</author>
  </authors>
  <commentList>
    <comment ref="J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  <comment ref="N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</commentList>
</comments>
</file>

<file path=xl/comments24.xml><?xml version="1.0" encoding="utf-8"?>
<comments xmlns="http://schemas.openxmlformats.org/spreadsheetml/2006/main">
  <authors>
    <author>세테르</author>
  </authors>
  <commentList>
    <comment ref="J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  <comment ref="N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</commentList>
</comments>
</file>

<file path=xl/comments25.xml><?xml version="1.0" encoding="utf-8"?>
<comments xmlns="http://schemas.openxmlformats.org/spreadsheetml/2006/main">
  <authors>
    <author>세테르</author>
  </authors>
  <commentList>
    <comment ref="J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  <comment ref="N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</commentList>
</comments>
</file>

<file path=xl/comments26.xml><?xml version="1.0" encoding="utf-8"?>
<comments xmlns="http://schemas.openxmlformats.org/spreadsheetml/2006/main">
  <authors>
    <author>세테르</author>
  </authors>
  <commentList>
    <comment ref="J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  <comment ref="N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</commentList>
</comments>
</file>

<file path=xl/comments27.xml><?xml version="1.0" encoding="utf-8"?>
<comments xmlns="http://schemas.openxmlformats.org/spreadsheetml/2006/main">
  <authors>
    <author>세테르</author>
  </authors>
  <commentList>
    <comment ref="J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  <comment ref="N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</commentList>
</comments>
</file>

<file path=xl/comments28.xml><?xml version="1.0" encoding="utf-8"?>
<comments xmlns="http://schemas.openxmlformats.org/spreadsheetml/2006/main">
  <authors>
    <author>세테르</author>
  </authors>
  <commentList>
    <comment ref="J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  <comment ref="N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</commentList>
</comments>
</file>

<file path=xl/comments29.xml><?xml version="1.0" encoding="utf-8"?>
<comments xmlns="http://schemas.openxmlformats.org/spreadsheetml/2006/main">
  <authors>
    <author>세테르</author>
  </authors>
  <commentList>
    <comment ref="J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  <comment ref="N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</commentList>
</comments>
</file>

<file path=xl/comments3.xml><?xml version="1.0" encoding="utf-8"?>
<comments xmlns="http://schemas.openxmlformats.org/spreadsheetml/2006/main">
  <authors>
    <author>세테르</author>
  </authors>
  <commentList>
    <comment ref="J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  <comment ref="N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</commentList>
</comments>
</file>

<file path=xl/comments30.xml><?xml version="1.0" encoding="utf-8"?>
<comments xmlns="http://schemas.openxmlformats.org/spreadsheetml/2006/main">
  <authors>
    <author>세테르</author>
  </authors>
  <commentList>
    <comment ref="J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  <comment ref="N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</commentList>
</comments>
</file>

<file path=xl/comments31.xml><?xml version="1.0" encoding="utf-8"?>
<comments xmlns="http://schemas.openxmlformats.org/spreadsheetml/2006/main">
  <authors>
    <author>세테르</author>
  </authors>
  <commentList>
    <comment ref="J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  <comment ref="N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</commentList>
</comments>
</file>

<file path=xl/comments4.xml><?xml version="1.0" encoding="utf-8"?>
<comments xmlns="http://schemas.openxmlformats.org/spreadsheetml/2006/main">
  <authors>
    <author>세테르</author>
  </authors>
  <commentList>
    <comment ref="J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  <comment ref="N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</commentList>
</comments>
</file>

<file path=xl/comments5.xml><?xml version="1.0" encoding="utf-8"?>
<comments xmlns="http://schemas.openxmlformats.org/spreadsheetml/2006/main">
  <authors>
    <author>세테르</author>
  </authors>
  <commentList>
    <comment ref="J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  <comment ref="N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</commentList>
</comments>
</file>

<file path=xl/comments6.xml><?xml version="1.0" encoding="utf-8"?>
<comments xmlns="http://schemas.openxmlformats.org/spreadsheetml/2006/main">
  <authors>
    <author>세테르</author>
  </authors>
  <commentList>
    <comment ref="J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  <comment ref="N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</commentList>
</comments>
</file>

<file path=xl/comments7.xml><?xml version="1.0" encoding="utf-8"?>
<comments xmlns="http://schemas.openxmlformats.org/spreadsheetml/2006/main">
  <authors>
    <author>세테르</author>
  </authors>
  <commentList>
    <comment ref="J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  <comment ref="N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</commentList>
</comments>
</file>

<file path=xl/comments8.xml><?xml version="1.0" encoding="utf-8"?>
<comments xmlns="http://schemas.openxmlformats.org/spreadsheetml/2006/main">
  <authors>
    <author>세테르</author>
  </authors>
  <commentList>
    <comment ref="J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  <comment ref="N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</commentList>
</comments>
</file>

<file path=xl/comments9.xml><?xml version="1.0" encoding="utf-8"?>
<comments xmlns="http://schemas.openxmlformats.org/spreadsheetml/2006/main">
  <authors>
    <author>세테르</author>
  </authors>
  <commentList>
    <comment ref="J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  <comment ref="N4" authorId="0">
      <text>
        <r>
          <rPr>
            <b/>
            <sz val="9"/>
            <rFont val="굴림"/>
            <family val="3"/>
          </rPr>
          <t>학생의 학기별 재적인원수를 넣는다.</t>
        </r>
      </text>
    </comment>
  </commentList>
</comments>
</file>

<file path=xl/sharedStrings.xml><?xml version="1.0" encoding="utf-8"?>
<sst xmlns="http://schemas.openxmlformats.org/spreadsheetml/2006/main" count="2450" uniqueCount="56">
  <si>
    <t>1학년</t>
  </si>
  <si>
    <t>2학년</t>
  </si>
  <si>
    <t>3학년</t>
  </si>
  <si>
    <t>구분</t>
  </si>
  <si>
    <t>국어</t>
  </si>
  <si>
    <t>도덕</t>
  </si>
  <si>
    <t>사회</t>
  </si>
  <si>
    <t>수학</t>
  </si>
  <si>
    <t>과학</t>
  </si>
  <si>
    <t>체육</t>
  </si>
  <si>
    <t>음악</t>
  </si>
  <si>
    <t>미술</t>
  </si>
  <si>
    <t>영어</t>
  </si>
  <si>
    <t>계</t>
  </si>
  <si>
    <t>기본</t>
  </si>
  <si>
    <t>학기
소계</t>
  </si>
  <si>
    <t>취득
점수</t>
  </si>
  <si>
    <t>사고결석</t>
  </si>
  <si>
    <t>사고지각</t>
  </si>
  <si>
    <t>취득점수</t>
  </si>
  <si>
    <t>비고</t>
  </si>
  <si>
    <t>시간합계</t>
  </si>
  <si>
    <t>시간수</t>
  </si>
  <si>
    <t>학교장</t>
  </si>
  <si>
    <t>수상횟수</t>
  </si>
  <si>
    <t>학년별  활동사항</t>
  </si>
  <si>
    <t>※작성일 현재 까지</t>
  </si>
  <si>
    <t>봉사활동사항 (만점:20)</t>
  </si>
  <si>
    <t>제수상실적 (만점:10)
※작성일 현재 까지</t>
  </si>
  <si>
    <t>학년</t>
  </si>
  <si>
    <t>석차</t>
  </si>
  <si>
    <t>점수</t>
  </si>
  <si>
    <t>학기</t>
  </si>
  <si>
    <t>학기별 재적인원</t>
  </si>
  <si>
    <t>고입내신성적</t>
  </si>
  <si>
    <t>교 과 활 동 사 항 (만점 : 150)</t>
  </si>
  <si>
    <t>만점은 200점 입니다.</t>
  </si>
  <si>
    <t>기가</t>
  </si>
  <si>
    <t>재량2</t>
  </si>
  <si>
    <t>총 취득점수</t>
  </si>
  <si>
    <t>반</t>
  </si>
  <si>
    <t>번호</t>
  </si>
  <si>
    <t>이름</t>
  </si>
  <si>
    <t>3학년</t>
  </si>
  <si>
    <t>1학기</t>
  </si>
  <si>
    <t>2학기</t>
  </si>
  <si>
    <t>사고조퇴</t>
  </si>
  <si>
    <t>사고결과</t>
  </si>
  <si>
    <t>출결사항 (만점:20)</t>
  </si>
  <si>
    <t>수상경력</t>
  </si>
  <si>
    <t>임원경력</t>
  </si>
  <si>
    <t>상장점수</t>
  </si>
  <si>
    <t>최종점수</t>
  </si>
  <si>
    <t>개월수</t>
  </si>
  <si>
    <t>재량1
3학년역사</t>
  </si>
  <si>
    <t>강민철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</si>
</sst>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  <numFmt numFmtId="180" formatCode="0.0"/>
    <numFmt numFmtId="181" formatCode="0.000"/>
    <numFmt numFmtId="182" formatCode="0.00_);[Red]\(0.00\)"/>
  </numFmts>
  <fonts count="46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2"/>
      <name val="돋움"/>
      <family val="3"/>
    </font>
    <font>
      <b/>
      <sz val="14"/>
      <name val="돋움"/>
      <family val="3"/>
    </font>
    <font>
      <b/>
      <sz val="11"/>
      <name val="돋움"/>
      <family val="3"/>
    </font>
    <font>
      <b/>
      <sz val="10"/>
      <name val="돋움"/>
      <family val="3"/>
    </font>
    <font>
      <b/>
      <sz val="9"/>
      <name val="굴림"/>
      <family val="3"/>
    </font>
    <font>
      <b/>
      <sz val="18"/>
      <name val="돋움"/>
      <family val="3"/>
    </font>
    <font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2" fontId="6" fillId="34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left" vertical="center" indent="1"/>
    </xf>
    <xf numFmtId="0" fontId="6" fillId="33" borderId="22" xfId="0" applyFont="1" applyFill="1" applyBorder="1" applyAlignment="1">
      <alignment horizontal="left" vertical="center" indent="1"/>
    </xf>
    <xf numFmtId="2" fontId="6" fillId="34" borderId="2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19" borderId="23" xfId="0" applyFont="1" applyFill="1" applyBorder="1" applyAlignment="1">
      <alignment horizontal="center" vertical="center"/>
    </xf>
    <xf numFmtId="0" fontId="9" fillId="19" borderId="24" xfId="0" applyFont="1" applyFill="1" applyBorder="1" applyAlignment="1">
      <alignment horizontal="center" vertical="center"/>
    </xf>
    <xf numFmtId="0" fontId="9" fillId="19" borderId="25" xfId="0" applyFont="1" applyFill="1" applyBorder="1" applyAlignment="1">
      <alignment horizontal="center" vertical="center"/>
    </xf>
    <xf numFmtId="0" fontId="6" fillId="18" borderId="23" xfId="0" applyFont="1" applyFill="1" applyBorder="1" applyAlignment="1">
      <alignment horizontal="center" vertical="center"/>
    </xf>
    <xf numFmtId="0" fontId="6" fillId="18" borderId="25" xfId="0" applyFont="1" applyFill="1" applyBorder="1" applyAlignment="1">
      <alignment horizontal="center" vertical="center"/>
    </xf>
    <xf numFmtId="0" fontId="6" fillId="18" borderId="24" xfId="0" applyFont="1" applyFill="1" applyBorder="1" applyAlignment="1">
      <alignment horizontal="center" vertical="center"/>
    </xf>
    <xf numFmtId="0" fontId="6" fillId="19" borderId="23" xfId="0" applyFont="1" applyFill="1" applyBorder="1" applyAlignment="1">
      <alignment horizontal="center" vertical="center" wrapText="1"/>
    </xf>
    <xf numFmtId="0" fontId="6" fillId="19" borderId="25" xfId="0" applyFont="1" applyFill="1" applyBorder="1" applyAlignment="1">
      <alignment horizontal="center" vertical="center" wrapText="1"/>
    </xf>
    <xf numFmtId="0" fontId="6" fillId="19" borderId="24" xfId="0" applyFont="1" applyFill="1" applyBorder="1" applyAlignment="1">
      <alignment horizontal="center" vertical="center" wrapText="1"/>
    </xf>
    <xf numFmtId="0" fontId="9" fillId="13" borderId="26" xfId="0" applyFont="1" applyFill="1" applyBorder="1" applyAlignment="1">
      <alignment horizontal="center" vertical="center"/>
    </xf>
    <xf numFmtId="0" fontId="9" fillId="13" borderId="27" xfId="0" applyFont="1" applyFill="1" applyBorder="1" applyAlignment="1">
      <alignment horizontal="center" vertical="center"/>
    </xf>
    <xf numFmtId="0" fontId="9" fillId="13" borderId="28" xfId="0" applyFont="1" applyFill="1" applyBorder="1" applyAlignment="1">
      <alignment horizontal="center" vertical="center"/>
    </xf>
    <xf numFmtId="0" fontId="9" fillId="13" borderId="29" xfId="0" applyFont="1" applyFill="1" applyBorder="1" applyAlignment="1">
      <alignment horizontal="center" vertical="center"/>
    </xf>
    <xf numFmtId="0" fontId="9" fillId="13" borderId="30" xfId="0" applyFont="1" applyFill="1" applyBorder="1" applyAlignment="1">
      <alignment horizontal="center" vertical="center"/>
    </xf>
    <xf numFmtId="0" fontId="9" fillId="13" borderId="31" xfId="0" applyFont="1" applyFill="1" applyBorder="1" applyAlignment="1">
      <alignment horizontal="center" vertical="center"/>
    </xf>
    <xf numFmtId="0" fontId="9" fillId="13" borderId="32" xfId="0" applyFont="1" applyFill="1" applyBorder="1" applyAlignment="1">
      <alignment horizontal="center" vertical="center"/>
    </xf>
    <xf numFmtId="0" fontId="9" fillId="13" borderId="0" xfId="0" applyFont="1" applyFill="1" applyBorder="1" applyAlignment="1">
      <alignment horizontal="center" vertical="center"/>
    </xf>
    <xf numFmtId="0" fontId="9" fillId="13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9" fillId="13" borderId="23" xfId="0" applyNumberFormat="1" applyFont="1" applyFill="1" applyBorder="1" applyAlignment="1">
      <alignment horizontal="center" vertical="center"/>
    </xf>
    <xf numFmtId="177" fontId="9" fillId="13" borderId="25" xfId="0" applyNumberFormat="1" applyFont="1" applyFill="1" applyBorder="1" applyAlignment="1">
      <alignment horizontal="center" vertical="center"/>
    </xf>
    <xf numFmtId="177" fontId="9" fillId="13" borderId="24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 wrapText="1"/>
    </xf>
    <xf numFmtId="0" fontId="0" fillId="34" borderId="49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50" xfId="0" applyFill="1" applyBorder="1" applyAlignment="1">
      <alignment horizontal="center" vertical="center" wrapText="1"/>
    </xf>
    <xf numFmtId="0" fontId="0" fillId="34" borderId="38" xfId="0" applyFill="1" applyBorder="1" applyAlignment="1">
      <alignment horizontal="center" vertical="center" wrapText="1"/>
    </xf>
    <xf numFmtId="2" fontId="6" fillId="34" borderId="11" xfId="0" applyNumberFormat="1" applyFont="1" applyFill="1" applyBorder="1" applyAlignment="1">
      <alignment horizontal="center" vertical="center"/>
    </xf>
    <xf numFmtId="177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177" fontId="6" fillId="34" borderId="12" xfId="0" applyNumberFormat="1" applyFont="1" applyFill="1" applyBorder="1" applyAlignment="1">
      <alignment horizontal="center" vertical="center"/>
    </xf>
    <xf numFmtId="177" fontId="6" fillId="34" borderId="14" xfId="0" applyNumberFormat="1" applyFont="1" applyFill="1" applyBorder="1" applyAlignment="1">
      <alignment horizontal="center" vertical="center"/>
    </xf>
    <xf numFmtId="177" fontId="6" fillId="34" borderId="50" xfId="0" applyNumberFormat="1" applyFont="1" applyFill="1" applyBorder="1" applyAlignment="1">
      <alignment horizontal="center" vertical="center"/>
    </xf>
    <xf numFmtId="177" fontId="6" fillId="34" borderId="38" xfId="0" applyNumberFormat="1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 wrapText="1"/>
    </xf>
    <xf numFmtId="0" fontId="0" fillId="34" borderId="52" xfId="0" applyFill="1" applyBorder="1" applyAlignment="1">
      <alignment horizontal="center" vertical="center" wrapText="1"/>
    </xf>
    <xf numFmtId="177" fontId="6" fillId="34" borderId="20" xfId="0" applyNumberFormat="1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58" xfId="0" applyFont="1" applyFill="1" applyBorder="1" applyAlignment="1">
      <alignment horizontal="center" vertical="center" wrapText="1"/>
    </xf>
    <xf numFmtId="177" fontId="6" fillId="34" borderId="59" xfId="0" applyNumberFormat="1" applyFont="1" applyFill="1" applyBorder="1" applyAlignment="1">
      <alignment horizontal="center" vertical="center"/>
    </xf>
    <xf numFmtId="177" fontId="6" fillId="34" borderId="60" xfId="0" applyNumberFormat="1" applyFont="1" applyFill="1" applyBorder="1" applyAlignment="1">
      <alignment horizontal="center" vertical="center"/>
    </xf>
    <xf numFmtId="177" fontId="6" fillId="34" borderId="61" xfId="0" applyNumberFormat="1" applyFont="1" applyFill="1" applyBorder="1" applyAlignment="1">
      <alignment horizontal="center" vertical="center"/>
    </xf>
    <xf numFmtId="177" fontId="6" fillId="34" borderId="62" xfId="0" applyNumberFormat="1" applyFont="1" applyFill="1" applyBorder="1" applyAlignment="1">
      <alignment horizontal="center" vertical="center"/>
    </xf>
    <xf numFmtId="177" fontId="6" fillId="34" borderId="0" xfId="0" applyNumberFormat="1" applyFont="1" applyFill="1" applyBorder="1" applyAlignment="1">
      <alignment horizontal="center" vertical="center"/>
    </xf>
    <xf numFmtId="177" fontId="6" fillId="34" borderId="29" xfId="0" applyNumberFormat="1" applyFont="1" applyFill="1" applyBorder="1" applyAlignment="1">
      <alignment horizontal="center" vertical="center"/>
    </xf>
    <xf numFmtId="177" fontId="6" fillId="34" borderId="63" xfId="0" applyNumberFormat="1" applyFont="1" applyFill="1" applyBorder="1" applyAlignment="1">
      <alignment horizontal="center" vertical="center"/>
    </xf>
    <xf numFmtId="177" fontId="6" fillId="34" borderId="33" xfId="0" applyNumberFormat="1" applyFont="1" applyFill="1" applyBorder="1" applyAlignment="1">
      <alignment horizontal="center" vertical="center"/>
    </xf>
    <xf numFmtId="177" fontId="6" fillId="34" borderId="3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6" fillId="34" borderId="57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2" fontId="6" fillId="34" borderId="57" xfId="0" applyNumberFormat="1" applyFont="1" applyFill="1" applyBorder="1" applyAlignment="1">
      <alignment horizontal="center" vertical="center"/>
    </xf>
    <xf numFmtId="2" fontId="6" fillId="34" borderId="43" xfId="0" applyNumberFormat="1" applyFont="1" applyFill="1" applyBorder="1" applyAlignment="1">
      <alignment horizontal="center" vertical="center"/>
    </xf>
    <xf numFmtId="2" fontId="6" fillId="34" borderId="44" xfId="0" applyNumberFormat="1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6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7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8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9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30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PageLayoutView="0" workbookViewId="0" topLeftCell="A1">
      <selection activeCell="F16" sqref="F16"/>
    </sheetView>
  </sheetViews>
  <sheetFormatPr defaultColWidth="8.88671875" defaultRowHeight="13.5"/>
  <cols>
    <col min="1" max="15" width="5.77734375" style="0" customWidth="1"/>
    <col min="16" max="19" width="7.77734375" style="0" customWidth="1"/>
  </cols>
  <sheetData>
    <row r="1" spans="1:23" ht="26.25" customHeight="1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"/>
      <c r="U1" s="2"/>
      <c r="V1" s="2"/>
      <c r="W1" s="1"/>
    </row>
    <row r="2" spans="2:23" ht="15" customHeight="1" thickBot="1">
      <c r="B2" s="12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2"/>
      <c r="Q2" s="2"/>
      <c r="R2" s="2"/>
      <c r="S2" s="2"/>
      <c r="T2" s="2"/>
      <c r="U2" s="2"/>
      <c r="V2" s="2"/>
      <c r="W2" s="1"/>
    </row>
    <row r="3" spans="1:21" ht="19.5" customHeight="1" thickBot="1">
      <c r="A3" s="29" t="s">
        <v>40</v>
      </c>
      <c r="B3" s="30"/>
      <c r="C3" s="29" t="s">
        <v>41</v>
      </c>
      <c r="D3" s="30"/>
      <c r="E3" s="29" t="s">
        <v>42</v>
      </c>
      <c r="F3" s="31"/>
      <c r="G3" s="30"/>
      <c r="H3" s="20" t="s">
        <v>29</v>
      </c>
      <c r="I3" s="21" t="s">
        <v>32</v>
      </c>
      <c r="J3" s="32" t="s">
        <v>33</v>
      </c>
      <c r="K3" s="33"/>
      <c r="L3" s="34"/>
      <c r="M3" s="21" t="s">
        <v>32</v>
      </c>
      <c r="N3" s="33" t="s">
        <v>33</v>
      </c>
      <c r="O3" s="33"/>
      <c r="P3" s="34"/>
      <c r="Q3" s="35" t="s">
        <v>39</v>
      </c>
      <c r="R3" s="36"/>
      <c r="S3" s="37"/>
      <c r="T3" s="1"/>
      <c r="U3" s="1"/>
    </row>
    <row r="4" spans="1:19" s="2" customFormat="1" ht="19.5" customHeight="1" thickBot="1">
      <c r="A4" s="38">
        <v>3</v>
      </c>
      <c r="B4" s="39"/>
      <c r="C4" s="38">
        <v>1</v>
      </c>
      <c r="D4" s="39"/>
      <c r="E4" s="38" t="s">
        <v>55</v>
      </c>
      <c r="F4" s="44"/>
      <c r="G4" s="39"/>
      <c r="H4" s="18">
        <v>1</v>
      </c>
      <c r="I4" s="19">
        <v>1</v>
      </c>
      <c r="J4" s="47">
        <v>197</v>
      </c>
      <c r="K4" s="48"/>
      <c r="L4" s="49"/>
      <c r="M4" s="19">
        <v>2</v>
      </c>
      <c r="N4" s="50">
        <v>194</v>
      </c>
      <c r="O4" s="51"/>
      <c r="P4" s="52"/>
      <c r="Q4" s="53">
        <f>S10+Q24+O30+L34</f>
        <v>190.52251463839946</v>
      </c>
      <c r="R4" s="54"/>
      <c r="S4" s="55"/>
    </row>
    <row r="5" spans="1:19" s="2" customFormat="1" ht="19.5" customHeight="1" thickBot="1">
      <c r="A5" s="40"/>
      <c r="B5" s="41"/>
      <c r="C5" s="40"/>
      <c r="D5" s="41"/>
      <c r="E5" s="40"/>
      <c r="F5" s="45"/>
      <c r="G5" s="41"/>
      <c r="H5" s="16">
        <v>2</v>
      </c>
      <c r="I5" s="17">
        <v>1</v>
      </c>
      <c r="J5" s="56">
        <v>199</v>
      </c>
      <c r="K5" s="57"/>
      <c r="L5" s="58"/>
      <c r="M5" s="17">
        <v>2</v>
      </c>
      <c r="N5" s="56">
        <v>198</v>
      </c>
      <c r="O5" s="57"/>
      <c r="P5" s="58"/>
      <c r="Q5" s="53"/>
      <c r="R5" s="54"/>
      <c r="S5" s="55"/>
    </row>
    <row r="6" spans="1:19" s="2" customFormat="1" ht="19.5" customHeight="1" thickBot="1">
      <c r="A6" s="42"/>
      <c r="B6" s="43"/>
      <c r="C6" s="42"/>
      <c r="D6" s="43"/>
      <c r="E6" s="42"/>
      <c r="F6" s="46"/>
      <c r="G6" s="43"/>
      <c r="H6" s="14">
        <v>3</v>
      </c>
      <c r="I6" s="15">
        <v>1</v>
      </c>
      <c r="J6" s="59">
        <v>194</v>
      </c>
      <c r="K6" s="60"/>
      <c r="L6" s="61"/>
      <c r="M6" s="15">
        <v>2</v>
      </c>
      <c r="N6" s="62">
        <v>194</v>
      </c>
      <c r="O6" s="63"/>
      <c r="P6" s="64"/>
      <c r="Q6" s="65" t="s">
        <v>36</v>
      </c>
      <c r="R6" s="66"/>
      <c r="S6" s="67"/>
    </row>
    <row r="7" ht="19.5" customHeight="1" thickBot="1"/>
    <row r="8" spans="1:19" s="5" customFormat="1" ht="19.5" customHeight="1">
      <c r="A8" s="68" t="s">
        <v>3</v>
      </c>
      <c r="B8" s="69"/>
      <c r="C8" s="4"/>
      <c r="D8" s="69" t="s">
        <v>35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2"/>
    </row>
    <row r="9" spans="1:19" s="5" customFormat="1" ht="42.75" customHeight="1">
      <c r="A9" s="70"/>
      <c r="B9" s="71"/>
      <c r="C9" s="6"/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37</v>
      </c>
      <c r="J9" s="6" t="s">
        <v>9</v>
      </c>
      <c r="K9" s="6" t="s">
        <v>10</v>
      </c>
      <c r="L9" s="6" t="s">
        <v>11</v>
      </c>
      <c r="M9" s="7" t="s">
        <v>12</v>
      </c>
      <c r="N9" s="7" t="s">
        <v>54</v>
      </c>
      <c r="O9" s="6" t="s">
        <v>38</v>
      </c>
      <c r="P9" s="7" t="s">
        <v>13</v>
      </c>
      <c r="Q9" s="7" t="s">
        <v>14</v>
      </c>
      <c r="R9" s="7" t="s">
        <v>15</v>
      </c>
      <c r="S9" s="8" t="s">
        <v>16</v>
      </c>
    </row>
    <row r="10" spans="1:19" s="5" customFormat="1" ht="19.5" customHeight="1">
      <c r="A10" s="73" t="s">
        <v>0</v>
      </c>
      <c r="B10" s="76" t="s">
        <v>44</v>
      </c>
      <c r="C10" s="9" t="s">
        <v>30</v>
      </c>
      <c r="D10" s="23">
        <v>59</v>
      </c>
      <c r="E10" s="23">
        <v>81</v>
      </c>
      <c r="F10" s="23">
        <v>35</v>
      </c>
      <c r="G10" s="23">
        <v>63</v>
      </c>
      <c r="H10" s="23">
        <v>60</v>
      </c>
      <c r="I10" s="23">
        <v>102</v>
      </c>
      <c r="J10" s="23"/>
      <c r="K10" s="23"/>
      <c r="L10" s="23"/>
      <c r="M10" s="23"/>
      <c r="N10" s="23">
        <v>137</v>
      </c>
      <c r="O10" s="23">
        <v>49</v>
      </c>
      <c r="P10" s="78">
        <f>SUM(D11:M11)+MAX(N11,O11)</f>
        <v>5.5320719889247805</v>
      </c>
      <c r="Q10" s="79">
        <v>6</v>
      </c>
      <c r="R10" s="79">
        <f>P10+Q10</f>
        <v>11.53207198892478</v>
      </c>
      <c r="S10" s="81">
        <f>SUM(R10:R21)</f>
        <v>141.02251463839946</v>
      </c>
    </row>
    <row r="11" spans="1:19" s="5" customFormat="1" ht="19.5" customHeight="1">
      <c r="A11" s="74"/>
      <c r="B11" s="77"/>
      <c r="C11" s="9" t="s">
        <v>31</v>
      </c>
      <c r="D11" s="10">
        <f>(9/11)*(($J$4+1)-D10)/$J$4</f>
        <v>0.5772958006460545</v>
      </c>
      <c r="E11" s="10">
        <f aca="true" t="shared" si="0" ref="E11:O11">(9/11)*(($J$4+1)-E10)/$J$4</f>
        <v>0.48592524227041994</v>
      </c>
      <c r="F11" s="10">
        <f t="shared" si="0"/>
        <v>0.6769727734194739</v>
      </c>
      <c r="G11" s="10">
        <f t="shared" si="0"/>
        <v>0.5606829718504847</v>
      </c>
      <c r="H11" s="10">
        <f t="shared" si="0"/>
        <v>0.573142593447162</v>
      </c>
      <c r="I11" s="10">
        <f t="shared" si="0"/>
        <v>0.3987078910936779</v>
      </c>
      <c r="J11" s="10">
        <f>IF(J10=1,9/11,IF(J10=2,6/11,3/11))</f>
        <v>0.2727272727272727</v>
      </c>
      <c r="K11" s="10">
        <f>IF(K10=1,9/11,IF(K10=2,6/11,3/11))</f>
        <v>0.2727272727272727</v>
      </c>
      <c r="L11" s="10">
        <f>IF(L10=1,9/11,IF(L10=2,6/11,3/11))</f>
        <v>0.2727272727272727</v>
      </c>
      <c r="M11" s="10">
        <f t="shared" si="0"/>
        <v>0.8223350253807107</v>
      </c>
      <c r="N11" s="10">
        <f t="shared" si="0"/>
        <v>0.2533456391324412</v>
      </c>
      <c r="O11" s="10">
        <f t="shared" si="0"/>
        <v>0.6188278726349793</v>
      </c>
      <c r="P11" s="78"/>
      <c r="Q11" s="79"/>
      <c r="R11" s="80"/>
      <c r="S11" s="81"/>
    </row>
    <row r="12" spans="1:19" s="5" customFormat="1" ht="19.5" customHeight="1">
      <c r="A12" s="74"/>
      <c r="B12" s="76" t="s">
        <v>45</v>
      </c>
      <c r="C12" s="9" t="s">
        <v>30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78">
        <f>SUM(D13:M13)+MAX(N13,O13)</f>
        <v>7.397375820056231</v>
      </c>
      <c r="Q12" s="83">
        <v>6</v>
      </c>
      <c r="R12" s="79">
        <f>P12+Q12</f>
        <v>13.397375820056231</v>
      </c>
      <c r="S12" s="81"/>
    </row>
    <row r="13" spans="1:19" s="5" customFormat="1" ht="19.5" customHeight="1">
      <c r="A13" s="75"/>
      <c r="B13" s="77"/>
      <c r="C13" s="9" t="s">
        <v>31</v>
      </c>
      <c r="D13" s="10">
        <f>(9/11)*(($N$4+1)-D12)/$N$4</f>
        <v>0.8223992502343018</v>
      </c>
      <c r="E13" s="10">
        <f aca="true" t="shared" si="1" ref="E13:O13">(9/11)*(($N$4+1)-E12)/$N$4</f>
        <v>0.8223992502343018</v>
      </c>
      <c r="F13" s="10">
        <f t="shared" si="1"/>
        <v>0.8223992502343018</v>
      </c>
      <c r="G13" s="10">
        <f t="shared" si="1"/>
        <v>0.8223992502343018</v>
      </c>
      <c r="H13" s="10">
        <f t="shared" si="1"/>
        <v>0.8223992502343018</v>
      </c>
      <c r="I13" s="10">
        <f t="shared" si="1"/>
        <v>0.8223992502343018</v>
      </c>
      <c r="J13" s="10">
        <f>IF(J12=1,9/11,IF(J12=2,6/11,3/11))</f>
        <v>0.2727272727272727</v>
      </c>
      <c r="K13" s="10">
        <f>IF(K12=1,9/11,IF(K12=2,6/11,3/11))</f>
        <v>0.2727272727272727</v>
      </c>
      <c r="L13" s="10">
        <f>IF(L12=1,9/11,IF(L12=2,6/11,3/11))</f>
        <v>0.2727272727272727</v>
      </c>
      <c r="M13" s="10">
        <f t="shared" si="1"/>
        <v>0.8223992502343018</v>
      </c>
      <c r="N13" s="10">
        <f t="shared" si="1"/>
        <v>0.8223992502343018</v>
      </c>
      <c r="O13" s="10">
        <f t="shared" si="1"/>
        <v>0.8223992502343018</v>
      </c>
      <c r="P13" s="78"/>
      <c r="Q13" s="84"/>
      <c r="R13" s="80"/>
      <c r="S13" s="81"/>
    </row>
    <row r="14" spans="1:19" s="5" customFormat="1" ht="19.5" customHeight="1">
      <c r="A14" s="73" t="s">
        <v>1</v>
      </c>
      <c r="B14" s="76" t="s">
        <v>44</v>
      </c>
      <c r="C14" s="9" t="s">
        <v>30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78">
        <f>SUM(D15:M15)+MAX(N15,O15)</f>
        <v>11.094792142530835</v>
      </c>
      <c r="Q14" s="83">
        <v>9</v>
      </c>
      <c r="R14" s="79">
        <f>P14+Q14</f>
        <v>20.094792142530835</v>
      </c>
      <c r="S14" s="81"/>
    </row>
    <row r="15" spans="1:19" s="5" customFormat="1" ht="19.5" customHeight="1">
      <c r="A15" s="74"/>
      <c r="B15" s="77"/>
      <c r="C15" s="9" t="s">
        <v>31</v>
      </c>
      <c r="D15" s="10">
        <f>(13.5/11)*(($J$5+1)-D14)/$J$5</f>
        <v>1.2334399269072636</v>
      </c>
      <c r="E15" s="10">
        <f aca="true" t="shared" si="2" ref="E15:O15">(13.5/11)*(($J$5+1)-E14)/$J$5</f>
        <v>1.2334399269072636</v>
      </c>
      <c r="F15" s="10">
        <f t="shared" si="2"/>
        <v>1.2334399269072636</v>
      </c>
      <c r="G15" s="10">
        <f t="shared" si="2"/>
        <v>1.2334399269072636</v>
      </c>
      <c r="H15" s="10">
        <f t="shared" si="2"/>
        <v>1.2334399269072636</v>
      </c>
      <c r="I15" s="10">
        <f t="shared" si="2"/>
        <v>1.2334399269072636</v>
      </c>
      <c r="J15" s="10">
        <f>IF(J14=1,13.5/11,IF(J14=2,9/11,4.5/11))</f>
        <v>0.4090909090909091</v>
      </c>
      <c r="K15" s="10">
        <f>IF(K14=1,13.5/11,IF(K14=2,9/11,4.5/11))</f>
        <v>0.4090909090909091</v>
      </c>
      <c r="L15" s="10">
        <f>IF(L14=1,13.5/11,IF(L14=2,9/11,4.5/11))</f>
        <v>0.4090909090909091</v>
      </c>
      <c r="M15" s="10">
        <f t="shared" si="2"/>
        <v>1.2334399269072636</v>
      </c>
      <c r="N15" s="10">
        <f t="shared" si="2"/>
        <v>1.2334399269072636</v>
      </c>
      <c r="O15" s="10">
        <f t="shared" si="2"/>
        <v>1.2334399269072636</v>
      </c>
      <c r="P15" s="78"/>
      <c r="Q15" s="84"/>
      <c r="R15" s="80"/>
      <c r="S15" s="81"/>
    </row>
    <row r="16" spans="1:19" s="5" customFormat="1" ht="19.5" customHeight="1">
      <c r="A16" s="74"/>
      <c r="B16" s="76" t="s">
        <v>45</v>
      </c>
      <c r="C16" s="9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78">
        <f>SUM(D17:M17)+MAX(N17,O17)</f>
        <v>11.095041322314051</v>
      </c>
      <c r="Q16" s="83">
        <v>9</v>
      </c>
      <c r="R16" s="79">
        <f>P16+Q16</f>
        <v>20.095041322314053</v>
      </c>
      <c r="S16" s="81"/>
    </row>
    <row r="17" spans="1:19" s="5" customFormat="1" ht="19.5" customHeight="1">
      <c r="A17" s="75"/>
      <c r="B17" s="77"/>
      <c r="C17" s="9" t="s">
        <v>31</v>
      </c>
      <c r="D17" s="10">
        <f>(13.5/11)*(($N$5+1)-D16)/$N$5</f>
        <v>1.2334710743801653</v>
      </c>
      <c r="E17" s="10">
        <f aca="true" t="shared" si="3" ref="E17:O17">(13.5/11)*(($N$5+1)-E16)/$N$5</f>
        <v>1.2334710743801653</v>
      </c>
      <c r="F17" s="10">
        <f t="shared" si="3"/>
        <v>1.2334710743801653</v>
      </c>
      <c r="G17" s="10">
        <f t="shared" si="3"/>
        <v>1.2334710743801653</v>
      </c>
      <c r="H17" s="10">
        <f t="shared" si="3"/>
        <v>1.2334710743801653</v>
      </c>
      <c r="I17" s="10">
        <f t="shared" si="3"/>
        <v>1.2334710743801653</v>
      </c>
      <c r="J17" s="10">
        <f>IF(J16=1,13.5/11,IF(J16=2,9/11,4.5/11))</f>
        <v>0.4090909090909091</v>
      </c>
      <c r="K17" s="10">
        <f>IF(K16=1,13.5/11,IF(K16=2,9/11,4.5/11))</f>
        <v>0.4090909090909091</v>
      </c>
      <c r="L17" s="10">
        <f>IF(L16=1,13.5/11,IF(L16=2,9/11,4.5/11))</f>
        <v>0.4090909090909091</v>
      </c>
      <c r="M17" s="10">
        <f t="shared" si="3"/>
        <v>1.2334710743801653</v>
      </c>
      <c r="N17" s="10">
        <f t="shared" si="3"/>
        <v>1.2334710743801653</v>
      </c>
      <c r="O17" s="10">
        <f t="shared" si="3"/>
        <v>1.2334710743801653</v>
      </c>
      <c r="P17" s="78"/>
      <c r="Q17" s="84"/>
      <c r="R17" s="80"/>
      <c r="S17" s="81"/>
    </row>
    <row r="18" spans="1:19" s="5" customFormat="1" ht="19.5" customHeight="1">
      <c r="A18" s="73" t="s">
        <v>43</v>
      </c>
      <c r="B18" s="76" t="s">
        <v>44</v>
      </c>
      <c r="C18" s="9" t="s">
        <v>30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78">
        <f>SUM(D19:O19)</f>
        <v>21.231255857544518</v>
      </c>
      <c r="Q18" s="83">
        <v>15</v>
      </c>
      <c r="R18" s="79">
        <f>P18+Q18</f>
        <v>36.23125585754452</v>
      </c>
      <c r="S18" s="81"/>
    </row>
    <row r="19" spans="1:19" s="5" customFormat="1" ht="19.5" customHeight="1">
      <c r="A19" s="74"/>
      <c r="B19" s="77"/>
      <c r="C19" s="9" t="s">
        <v>31</v>
      </c>
      <c r="D19" s="10">
        <f aca="true" t="shared" si="4" ref="D19:I19">(22.5/11)*(($J$6+1)-D18)/$J$6</f>
        <v>2.0559981255857545</v>
      </c>
      <c r="E19" s="10">
        <f t="shared" si="4"/>
        <v>2.0559981255857545</v>
      </c>
      <c r="F19" s="10">
        <f t="shared" si="4"/>
        <v>2.0559981255857545</v>
      </c>
      <c r="G19" s="10">
        <f t="shared" si="4"/>
        <v>2.0559981255857545</v>
      </c>
      <c r="H19" s="10">
        <f t="shared" si="4"/>
        <v>2.0559981255857545</v>
      </c>
      <c r="I19" s="10">
        <f t="shared" si="4"/>
        <v>2.0559981255857545</v>
      </c>
      <c r="J19" s="10">
        <f>IF(J18=1,22.5/11,IF(J18=2,20/11,10/11))</f>
        <v>0.9090909090909091</v>
      </c>
      <c r="K19" s="10">
        <f>IF(K18=1,22.5/11,IF(K18=2,20/11,10/11))</f>
        <v>0.9090909090909091</v>
      </c>
      <c r="L19" s="10">
        <f>IF(L18=1,22.5/11,IF(L18=2,20/11,10/11))</f>
        <v>0.9090909090909091</v>
      </c>
      <c r="M19" s="10">
        <f>(22.5/11)*(($J$6+1)-M18)/$J$6</f>
        <v>2.0559981255857545</v>
      </c>
      <c r="N19" s="10">
        <f>(22.5/11)*(($J$6+1)-N18)/$J$6</f>
        <v>2.0559981255857545</v>
      </c>
      <c r="O19" s="10">
        <f>(22.5/11)*(($J$6+1)-O18)/$J$6</f>
        <v>2.0559981255857545</v>
      </c>
      <c r="P19" s="78"/>
      <c r="Q19" s="84"/>
      <c r="R19" s="80"/>
      <c r="S19" s="81"/>
    </row>
    <row r="20" spans="1:19" s="5" customFormat="1" ht="19.5" customHeight="1">
      <c r="A20" s="74"/>
      <c r="B20" s="76" t="s">
        <v>45</v>
      </c>
      <c r="C20" s="9" t="s">
        <v>30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78">
        <f>SUM(D21:O21)</f>
        <v>24.67197750702906</v>
      </c>
      <c r="Q20" s="79">
        <v>15</v>
      </c>
      <c r="R20" s="79">
        <f>P20+Q20</f>
        <v>39.671977507029055</v>
      </c>
      <c r="S20" s="81"/>
    </row>
    <row r="21" spans="1:19" s="5" customFormat="1" ht="19.5" customHeight="1" thickBot="1">
      <c r="A21" s="85"/>
      <c r="B21" s="86"/>
      <c r="C21" s="24" t="s">
        <v>31</v>
      </c>
      <c r="D21" s="27">
        <f aca="true" t="shared" si="5" ref="D21:O21">(22.5/11)*(($N$6+1)-D20)/$N$6</f>
        <v>2.0559981255857545</v>
      </c>
      <c r="E21" s="27">
        <f t="shared" si="5"/>
        <v>2.0559981255857545</v>
      </c>
      <c r="F21" s="27">
        <f t="shared" si="5"/>
        <v>2.0559981255857545</v>
      </c>
      <c r="G21" s="27">
        <f t="shared" si="5"/>
        <v>2.0559981255857545</v>
      </c>
      <c r="H21" s="27">
        <f t="shared" si="5"/>
        <v>2.0559981255857545</v>
      </c>
      <c r="I21" s="27">
        <f t="shared" si="5"/>
        <v>2.0559981255857545</v>
      </c>
      <c r="J21" s="27">
        <f t="shared" si="5"/>
        <v>2.0559981255857545</v>
      </c>
      <c r="K21" s="27">
        <f t="shared" si="5"/>
        <v>2.0559981255857545</v>
      </c>
      <c r="L21" s="27">
        <f t="shared" si="5"/>
        <v>2.0559981255857545</v>
      </c>
      <c r="M21" s="27">
        <f t="shared" si="5"/>
        <v>2.0559981255857545</v>
      </c>
      <c r="N21" s="27">
        <f t="shared" si="5"/>
        <v>2.0559981255857545</v>
      </c>
      <c r="O21" s="27">
        <f t="shared" si="5"/>
        <v>2.0559981255857545</v>
      </c>
      <c r="P21" s="78"/>
      <c r="Q21" s="87"/>
      <c r="R21" s="80"/>
      <c r="S21" s="82"/>
    </row>
    <row r="22" spans="1:19" s="5" customFormat="1" ht="19.5" customHeight="1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s="5" customFormat="1" ht="19.5" customHeight="1">
      <c r="A23" s="88" t="s">
        <v>48</v>
      </c>
      <c r="B23" s="89"/>
      <c r="C23" s="89"/>
      <c r="D23" s="89"/>
      <c r="E23" s="90" t="s">
        <v>17</v>
      </c>
      <c r="F23" s="91"/>
      <c r="G23" s="90" t="s">
        <v>18</v>
      </c>
      <c r="H23" s="91" t="s">
        <v>18</v>
      </c>
      <c r="I23" s="90" t="s">
        <v>46</v>
      </c>
      <c r="J23" s="91"/>
      <c r="K23" s="90" t="s">
        <v>47</v>
      </c>
      <c r="L23" s="91"/>
      <c r="M23" s="90" t="s">
        <v>31</v>
      </c>
      <c r="N23" s="92"/>
      <c r="O23" s="92"/>
      <c r="P23" s="91"/>
      <c r="Q23" s="93" t="s">
        <v>19</v>
      </c>
      <c r="R23" s="94"/>
      <c r="S23" s="95"/>
    </row>
    <row r="24" spans="1:19" s="5" customFormat="1" ht="19.5" customHeight="1">
      <c r="A24" s="96" t="s">
        <v>0</v>
      </c>
      <c r="B24" s="80"/>
      <c r="C24" s="80"/>
      <c r="D24" s="80"/>
      <c r="E24" s="97">
        <v>0</v>
      </c>
      <c r="F24" s="98"/>
      <c r="G24" s="97">
        <v>0</v>
      </c>
      <c r="H24" s="98"/>
      <c r="I24" s="97">
        <v>0</v>
      </c>
      <c r="J24" s="98"/>
      <c r="K24" s="97">
        <v>0</v>
      </c>
      <c r="L24" s="98"/>
      <c r="M24" s="97">
        <f>IF(E24+INT((G24+I24+K24)/3)&gt;=6,2.4,IF(E24+INT((G24+I24+K24)/3)&gt;=5,3,IF(E24+INT((G24+I24+K24)/3)&gt;=4,3.6,IF(E24+INT((G24+I24+K24)/3)&gt;=3,4.2,IF(E24+INT((G24+I24+K24)/3)&gt;=2,4.8,IF(E24+INT((G24+I24+K24)/3)&gt;=1,5.4,6))))))</f>
        <v>6</v>
      </c>
      <c r="N24" s="99"/>
      <c r="O24" s="99"/>
      <c r="P24" s="98"/>
      <c r="Q24" s="108">
        <f>SUM(M24:P26)</f>
        <v>20</v>
      </c>
      <c r="R24" s="109"/>
      <c r="S24" s="110"/>
    </row>
    <row r="25" spans="1:19" s="5" customFormat="1" ht="19.5" customHeight="1">
      <c r="A25" s="96" t="s">
        <v>1</v>
      </c>
      <c r="B25" s="80"/>
      <c r="C25" s="80"/>
      <c r="D25" s="80"/>
      <c r="E25" s="97">
        <v>0</v>
      </c>
      <c r="F25" s="98"/>
      <c r="G25" s="97">
        <v>2</v>
      </c>
      <c r="H25" s="98"/>
      <c r="I25" s="97">
        <v>0</v>
      </c>
      <c r="J25" s="98"/>
      <c r="K25" s="97">
        <v>0</v>
      </c>
      <c r="L25" s="98"/>
      <c r="M25" s="97">
        <f>IF(E25+INT((G25+I25+K25)/3)&gt;=6,2.4,IF(E25+INT((G25+I25+K25)/3)&gt;=5,38,IF(E25+INT((G25+I25+K25)/3)&gt;=4,3.6,IF(E25+INT((G25+I25+K25)/3)&gt;=3,4.2,IF(E25+INT((G25+I25+K25)/3)&gt;=2,4,IF(E25+INT((G25+I25+K25)/3)&gt;=1,5.4,7))))))</f>
        <v>7</v>
      </c>
      <c r="N25" s="99"/>
      <c r="O25" s="99"/>
      <c r="P25" s="98"/>
      <c r="Q25" s="111"/>
      <c r="R25" s="112"/>
      <c r="S25" s="113"/>
    </row>
    <row r="26" spans="1:19" s="5" customFormat="1" ht="19.5" customHeight="1" thickBot="1">
      <c r="A26" s="100" t="s">
        <v>2</v>
      </c>
      <c r="B26" s="101"/>
      <c r="C26" s="101"/>
      <c r="D26" s="101"/>
      <c r="E26" s="102">
        <v>0</v>
      </c>
      <c r="F26" s="103"/>
      <c r="G26" s="102">
        <v>0</v>
      </c>
      <c r="H26" s="103"/>
      <c r="I26" s="102">
        <v>0</v>
      </c>
      <c r="J26" s="103"/>
      <c r="K26" s="102">
        <v>0</v>
      </c>
      <c r="L26" s="103"/>
      <c r="M26" s="102">
        <f>IF(E26+INT((G26+I26+K26)/3)&gt;=6,2.4,IF(E26+INT((G26+I26+K26)/3)&gt;=5,38,IF(E26+INT((G26+I26+K26)/3)&gt;=4,3.6,IF(E26+INT((G26+I26+K26)/3)&gt;=3,4.2,IF(E26+INT((G26+I26+K26)/3)&gt;=2,4,IF(E26+INT((G26+I26+K26)/3)&gt;=1,5.4,7))))))</f>
        <v>7</v>
      </c>
      <c r="N26" s="104"/>
      <c r="O26" s="104"/>
      <c r="P26" s="103"/>
      <c r="Q26" s="114"/>
      <c r="R26" s="115"/>
      <c r="S26" s="116"/>
    </row>
    <row r="27" spans="1:19" s="5" customFormat="1" ht="19.5" customHeight="1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s="5" customFormat="1" ht="19.5" customHeight="1">
      <c r="A28" s="105" t="s">
        <v>27</v>
      </c>
      <c r="B28" s="106"/>
      <c r="C28" s="106"/>
      <c r="D28" s="106"/>
      <c r="E28" s="107"/>
      <c r="F28" s="90" t="s">
        <v>25</v>
      </c>
      <c r="G28" s="92"/>
      <c r="H28" s="92"/>
      <c r="I28" s="92"/>
      <c r="J28" s="92"/>
      <c r="K28" s="92"/>
      <c r="L28" s="92"/>
      <c r="M28" s="92"/>
      <c r="N28" s="91"/>
      <c r="O28" s="69" t="s">
        <v>19</v>
      </c>
      <c r="P28" s="69"/>
      <c r="Q28" s="69"/>
      <c r="R28" s="69" t="s">
        <v>20</v>
      </c>
      <c r="S28" s="72"/>
    </row>
    <row r="29" spans="1:19" s="5" customFormat="1" ht="19.5" customHeight="1">
      <c r="A29" s="118" t="s">
        <v>26</v>
      </c>
      <c r="B29" s="119"/>
      <c r="C29" s="119"/>
      <c r="D29" s="119"/>
      <c r="E29" s="120"/>
      <c r="F29" s="71" t="s">
        <v>0</v>
      </c>
      <c r="G29" s="71"/>
      <c r="H29" s="71" t="s">
        <v>1</v>
      </c>
      <c r="I29" s="71"/>
      <c r="J29" s="122" t="s">
        <v>2</v>
      </c>
      <c r="K29" s="123"/>
      <c r="L29" s="122" t="s">
        <v>21</v>
      </c>
      <c r="M29" s="124"/>
      <c r="N29" s="123"/>
      <c r="O29" s="71"/>
      <c r="P29" s="71"/>
      <c r="Q29" s="71"/>
      <c r="R29" s="71"/>
      <c r="S29" s="117"/>
    </row>
    <row r="30" spans="1:19" s="5" customFormat="1" ht="19.5" customHeight="1" thickBot="1">
      <c r="A30" s="125" t="s">
        <v>22</v>
      </c>
      <c r="B30" s="126"/>
      <c r="C30" s="126"/>
      <c r="D30" s="126"/>
      <c r="E30" s="22">
        <v>60</v>
      </c>
      <c r="F30" s="102"/>
      <c r="G30" s="103"/>
      <c r="H30" s="102"/>
      <c r="I30" s="103"/>
      <c r="J30" s="102">
        <v>60</v>
      </c>
      <c r="K30" s="103"/>
      <c r="L30" s="127">
        <v>77</v>
      </c>
      <c r="M30" s="126"/>
      <c r="N30" s="128"/>
      <c r="O30" s="101">
        <f>IF(E30=20,IF(L30&gt;20,20,IF(L30&gt;=15,L30,IF(L30&lt;2,8,INT(L30/2)+8))),IF(L30&lt;5,8,IF(L30&gt;=60,20,INT((L30)/5)+8)))</f>
        <v>20</v>
      </c>
      <c r="P30" s="101"/>
      <c r="Q30" s="101"/>
      <c r="R30" s="101"/>
      <c r="S30" s="121"/>
    </row>
    <row r="31" spans="1:19" s="5" customFormat="1" ht="19.5" customHeight="1" thickBo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s="5" customFormat="1" ht="19.5" customHeight="1">
      <c r="A32" s="105" t="s">
        <v>28</v>
      </c>
      <c r="B32" s="106"/>
      <c r="C32" s="106"/>
      <c r="D32" s="107"/>
      <c r="E32" s="25" t="s">
        <v>49</v>
      </c>
      <c r="F32" s="26"/>
      <c r="G32" s="25" t="s">
        <v>50</v>
      </c>
      <c r="H32" s="26"/>
      <c r="I32" s="93" t="s">
        <v>51</v>
      </c>
      <c r="J32" s="94"/>
      <c r="K32" s="95"/>
      <c r="L32" s="93" t="s">
        <v>52</v>
      </c>
      <c r="M32" s="94"/>
      <c r="N32" s="95"/>
      <c r="O32" s="11"/>
      <c r="P32" s="11"/>
      <c r="Q32" s="11"/>
      <c r="R32" s="11"/>
      <c r="S32" s="11"/>
    </row>
    <row r="33" spans="1:19" s="5" customFormat="1" ht="19.5" customHeight="1">
      <c r="A33" s="118"/>
      <c r="B33" s="119"/>
      <c r="C33" s="119"/>
      <c r="D33" s="120"/>
      <c r="E33" s="122" t="s">
        <v>23</v>
      </c>
      <c r="F33" s="123"/>
      <c r="G33" s="122" t="s">
        <v>53</v>
      </c>
      <c r="H33" s="123"/>
      <c r="I33" s="132"/>
      <c r="J33" s="133"/>
      <c r="K33" s="134"/>
      <c r="L33" s="132"/>
      <c r="M33" s="133"/>
      <c r="N33" s="134"/>
      <c r="O33"/>
      <c r="P33"/>
      <c r="Q33"/>
      <c r="R33"/>
      <c r="S33"/>
    </row>
    <row r="34" spans="1:19" s="5" customFormat="1" ht="19.5" customHeight="1" thickBot="1">
      <c r="A34" s="100" t="s">
        <v>24</v>
      </c>
      <c r="B34" s="101"/>
      <c r="C34" s="101"/>
      <c r="D34" s="101"/>
      <c r="E34" s="102">
        <v>7</v>
      </c>
      <c r="F34" s="103"/>
      <c r="G34" s="102"/>
      <c r="H34" s="103"/>
      <c r="I34" s="129">
        <f>IF((E34*0.5)&gt;4,4,(E34*0.5))+6</f>
        <v>9.5</v>
      </c>
      <c r="J34" s="130"/>
      <c r="K34" s="131"/>
      <c r="L34" s="129">
        <f>IF(IF((IF((H34*0.5)&gt;4,4,(H34*0.5))+6)&gt;10,10,I34+(G34*0.1))&gt;10,10,IF((IF((H34*0.5)&gt;4,4,(H34*0.5))+6)&gt;10,10,I34+(G34*0.1)))</f>
        <v>9.5</v>
      </c>
      <c r="M34" s="130"/>
      <c r="N34" s="131"/>
      <c r="O34"/>
      <c r="P34"/>
      <c r="Q34"/>
      <c r="R34"/>
      <c r="S34"/>
    </row>
    <row r="35" spans="12:19" s="5" customFormat="1" ht="19.5" customHeight="1">
      <c r="L35"/>
      <c r="M35"/>
      <c r="N35"/>
      <c r="O35"/>
      <c r="P35"/>
      <c r="Q35"/>
      <c r="R35"/>
      <c r="S35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mergeCells count="100">
    <mergeCell ref="I34:K34"/>
    <mergeCell ref="A32:D33"/>
    <mergeCell ref="I32:K33"/>
    <mergeCell ref="L32:N33"/>
    <mergeCell ref="L34:N34"/>
    <mergeCell ref="A34:D34"/>
    <mergeCell ref="E33:F33"/>
    <mergeCell ref="E34:F34"/>
    <mergeCell ref="G33:H33"/>
    <mergeCell ref="G34:H34"/>
    <mergeCell ref="O30:Q30"/>
    <mergeCell ref="R30:S30"/>
    <mergeCell ref="H29:I29"/>
    <mergeCell ref="J29:K29"/>
    <mergeCell ref="L29:N29"/>
    <mergeCell ref="A30:D30"/>
    <mergeCell ref="F30:G30"/>
    <mergeCell ref="H30:I30"/>
    <mergeCell ref="J30:K30"/>
    <mergeCell ref="L30:N30"/>
    <mergeCell ref="A28:E28"/>
    <mergeCell ref="F28:N28"/>
    <mergeCell ref="O28:Q29"/>
    <mergeCell ref="Q24:S26"/>
    <mergeCell ref="A25:D25"/>
    <mergeCell ref="E25:F25"/>
    <mergeCell ref="G25:H25"/>
    <mergeCell ref="R28:S29"/>
    <mergeCell ref="A29:E29"/>
    <mergeCell ref="F29:G29"/>
    <mergeCell ref="I25:J25"/>
    <mergeCell ref="K25:L25"/>
    <mergeCell ref="M25:P25"/>
    <mergeCell ref="A26:D26"/>
    <mergeCell ref="E26:F26"/>
    <mergeCell ref="G26:H26"/>
    <mergeCell ref="I26:J26"/>
    <mergeCell ref="K26:L26"/>
    <mergeCell ref="M26:P26"/>
    <mergeCell ref="A24:D24"/>
    <mergeCell ref="E24:F24"/>
    <mergeCell ref="G24:H24"/>
    <mergeCell ref="I24:J24"/>
    <mergeCell ref="K24:L24"/>
    <mergeCell ref="M24:P24"/>
    <mergeCell ref="R20:R21"/>
    <mergeCell ref="A23:D23"/>
    <mergeCell ref="E23:F23"/>
    <mergeCell ref="G23:H23"/>
    <mergeCell ref="I23:J23"/>
    <mergeCell ref="K23:L23"/>
    <mergeCell ref="M23:P23"/>
    <mergeCell ref="Q23:S23"/>
    <mergeCell ref="Q16:Q17"/>
    <mergeCell ref="R16:R17"/>
    <mergeCell ref="A18:A21"/>
    <mergeCell ref="B18:B19"/>
    <mergeCell ref="P18:P19"/>
    <mergeCell ref="Q18:Q19"/>
    <mergeCell ref="R18:R19"/>
    <mergeCell ref="B20:B21"/>
    <mergeCell ref="P20:P21"/>
    <mergeCell ref="Q20:Q21"/>
    <mergeCell ref="P12:P13"/>
    <mergeCell ref="Q12:Q13"/>
    <mergeCell ref="R12:R13"/>
    <mergeCell ref="A14:A17"/>
    <mergeCell ref="B14:B15"/>
    <mergeCell ref="P14:P15"/>
    <mergeCell ref="Q14:Q15"/>
    <mergeCell ref="R14:R15"/>
    <mergeCell ref="B16:B17"/>
    <mergeCell ref="P16:P17"/>
    <mergeCell ref="Q6:S6"/>
    <mergeCell ref="A8:B9"/>
    <mergeCell ref="D8:S8"/>
    <mergeCell ref="A10:A13"/>
    <mergeCell ref="B10:B11"/>
    <mergeCell ref="P10:P11"/>
    <mergeCell ref="Q10:Q11"/>
    <mergeCell ref="R10:R11"/>
    <mergeCell ref="S10:S21"/>
    <mergeCell ref="B12:B13"/>
    <mergeCell ref="A4:B6"/>
    <mergeCell ref="C4:D6"/>
    <mergeCell ref="E4:G6"/>
    <mergeCell ref="J4:L4"/>
    <mergeCell ref="N4:P4"/>
    <mergeCell ref="Q4:S5"/>
    <mergeCell ref="J5:L5"/>
    <mergeCell ref="N5:P5"/>
    <mergeCell ref="J6:L6"/>
    <mergeCell ref="N6:P6"/>
    <mergeCell ref="A1:S1"/>
    <mergeCell ref="A3:B3"/>
    <mergeCell ref="C3:D3"/>
    <mergeCell ref="E3:G3"/>
    <mergeCell ref="J3:L3"/>
    <mergeCell ref="N3:P3"/>
    <mergeCell ref="Q3:S3"/>
  </mergeCells>
  <printOptions horizontalCentered="1" verticalCentered="1"/>
  <pageMargins left="0" right="0" top="0.5118110236220472" bottom="0.7874015748031497" header="0" footer="0.5118110236220472"/>
  <pageSetup fitToHeight="10" fitToWidth="1" horizontalDpi="600" verticalDpi="600" orientation="landscape" paperSize="9" scale="70" r:id="rId3"/>
  <headerFooter alignWithMargins="0">
    <oddFooter>&amp;L&amp;F&amp;R&amp;A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1">
      <selection activeCell="E34" sqref="E34:F34"/>
    </sheetView>
  </sheetViews>
  <sheetFormatPr defaultColWidth="8.88671875" defaultRowHeight="13.5"/>
  <sheetData>
    <row r="1" spans="1:19" ht="27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ht="19.5" thickBot="1">
      <c r="B2" s="12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2"/>
      <c r="Q2" s="2"/>
      <c r="R2" s="2"/>
      <c r="S2" s="2"/>
    </row>
    <row r="3" spans="1:19" ht="23.25" thickBot="1">
      <c r="A3" s="29" t="s">
        <v>40</v>
      </c>
      <c r="B3" s="30"/>
      <c r="C3" s="29" t="s">
        <v>41</v>
      </c>
      <c r="D3" s="30"/>
      <c r="E3" s="29" t="s">
        <v>42</v>
      </c>
      <c r="F3" s="31"/>
      <c r="G3" s="30"/>
      <c r="H3" s="20" t="s">
        <v>29</v>
      </c>
      <c r="I3" s="21" t="s">
        <v>32</v>
      </c>
      <c r="J3" s="32" t="s">
        <v>33</v>
      </c>
      <c r="K3" s="33"/>
      <c r="L3" s="34"/>
      <c r="M3" s="21" t="s">
        <v>32</v>
      </c>
      <c r="N3" s="33" t="s">
        <v>33</v>
      </c>
      <c r="O3" s="33"/>
      <c r="P3" s="34"/>
      <c r="Q3" s="35" t="s">
        <v>39</v>
      </c>
      <c r="R3" s="36"/>
      <c r="S3" s="37"/>
    </row>
    <row r="4" spans="1:19" ht="14.25" thickBot="1">
      <c r="A4" s="38">
        <v>3</v>
      </c>
      <c r="B4" s="39"/>
      <c r="C4" s="38"/>
      <c r="D4" s="39"/>
      <c r="E4" s="38"/>
      <c r="F4" s="44"/>
      <c r="G4" s="39"/>
      <c r="H4" s="18">
        <v>1</v>
      </c>
      <c r="I4" s="19">
        <v>1</v>
      </c>
      <c r="J4" s="47">
        <v>197</v>
      </c>
      <c r="K4" s="48"/>
      <c r="L4" s="49"/>
      <c r="M4" s="19">
        <v>2</v>
      </c>
      <c r="N4" s="50">
        <v>194</v>
      </c>
      <c r="O4" s="51"/>
      <c r="P4" s="52"/>
      <c r="Q4" s="53">
        <f>S10+Q24+O30+L34</f>
        <v>216.38730467070218</v>
      </c>
      <c r="R4" s="54"/>
      <c r="S4" s="55"/>
    </row>
    <row r="5" spans="1:19" ht="14.25" thickBot="1">
      <c r="A5" s="40"/>
      <c r="B5" s="41"/>
      <c r="C5" s="40"/>
      <c r="D5" s="41"/>
      <c r="E5" s="40"/>
      <c r="F5" s="45"/>
      <c r="G5" s="41"/>
      <c r="H5" s="16">
        <v>2</v>
      </c>
      <c r="I5" s="17">
        <v>1</v>
      </c>
      <c r="J5" s="56">
        <v>199</v>
      </c>
      <c r="K5" s="57"/>
      <c r="L5" s="58"/>
      <c r="M5" s="17">
        <v>2</v>
      </c>
      <c r="N5" s="56">
        <v>198</v>
      </c>
      <c r="O5" s="57"/>
      <c r="P5" s="58"/>
      <c r="Q5" s="53"/>
      <c r="R5" s="54"/>
      <c r="S5" s="55"/>
    </row>
    <row r="6" spans="1:19" ht="14.25" thickBot="1">
      <c r="A6" s="42"/>
      <c r="B6" s="43"/>
      <c r="C6" s="42"/>
      <c r="D6" s="43"/>
      <c r="E6" s="42"/>
      <c r="F6" s="46"/>
      <c r="G6" s="43"/>
      <c r="H6" s="14">
        <v>3</v>
      </c>
      <c r="I6" s="15">
        <v>1</v>
      </c>
      <c r="J6" s="59">
        <v>194</v>
      </c>
      <c r="K6" s="60"/>
      <c r="L6" s="61"/>
      <c r="M6" s="15">
        <v>2</v>
      </c>
      <c r="N6" s="62">
        <v>194</v>
      </c>
      <c r="O6" s="63"/>
      <c r="P6" s="64"/>
      <c r="Q6" s="65" t="s">
        <v>36</v>
      </c>
      <c r="R6" s="66"/>
      <c r="S6" s="67"/>
    </row>
    <row r="7" ht="14.25" thickBot="1"/>
    <row r="8" spans="1:19" ht="13.5">
      <c r="A8" s="68" t="s">
        <v>3</v>
      </c>
      <c r="B8" s="69"/>
      <c r="C8" s="4"/>
      <c r="D8" s="69" t="s">
        <v>35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2"/>
    </row>
    <row r="9" spans="1:19" ht="40.5">
      <c r="A9" s="70"/>
      <c r="B9" s="71"/>
      <c r="C9" s="6"/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37</v>
      </c>
      <c r="J9" s="6" t="s">
        <v>9</v>
      </c>
      <c r="K9" s="6" t="s">
        <v>10</v>
      </c>
      <c r="L9" s="6" t="s">
        <v>11</v>
      </c>
      <c r="M9" s="7" t="s">
        <v>12</v>
      </c>
      <c r="N9" s="7" t="s">
        <v>54</v>
      </c>
      <c r="O9" s="6" t="s">
        <v>38</v>
      </c>
      <c r="P9" s="7" t="s">
        <v>13</v>
      </c>
      <c r="Q9" s="7" t="s">
        <v>14</v>
      </c>
      <c r="R9" s="7" t="s">
        <v>15</v>
      </c>
      <c r="S9" s="8" t="s">
        <v>16</v>
      </c>
    </row>
    <row r="10" spans="1:19" ht="13.5">
      <c r="A10" s="73" t="s">
        <v>0</v>
      </c>
      <c r="B10" s="76" t="s">
        <v>44</v>
      </c>
      <c r="C10" s="9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78">
        <f>SUM(D11:M11)+MAX(N11,O11)</f>
        <v>7.396862021227503</v>
      </c>
      <c r="Q10" s="79">
        <v>6</v>
      </c>
      <c r="R10" s="79">
        <f>P10+Q10</f>
        <v>13.396862021227502</v>
      </c>
      <c r="S10" s="81">
        <f>SUM(R10:R21)</f>
        <v>142.88730467070218</v>
      </c>
    </row>
    <row r="11" spans="1:19" ht="13.5">
      <c r="A11" s="74"/>
      <c r="B11" s="77"/>
      <c r="C11" s="9" t="s">
        <v>31</v>
      </c>
      <c r="D11" s="10">
        <f>(9/11)*(($J$4+1)-D10)/$J$4</f>
        <v>0.8223350253807107</v>
      </c>
      <c r="E11" s="10">
        <f aca="true" t="shared" si="0" ref="E11:O11">(9/11)*(($J$4+1)-E10)/$J$4</f>
        <v>0.8223350253807107</v>
      </c>
      <c r="F11" s="10">
        <f t="shared" si="0"/>
        <v>0.8223350253807107</v>
      </c>
      <c r="G11" s="10">
        <f t="shared" si="0"/>
        <v>0.8223350253807107</v>
      </c>
      <c r="H11" s="10">
        <f t="shared" si="0"/>
        <v>0.8223350253807107</v>
      </c>
      <c r="I11" s="10">
        <f t="shared" si="0"/>
        <v>0.8223350253807107</v>
      </c>
      <c r="J11" s="10">
        <f>IF(J10=1,9/11,IF(J10=2,6/11,3/11))</f>
        <v>0.2727272727272727</v>
      </c>
      <c r="K11" s="10">
        <f>IF(K10=1,9/11,IF(K10=2,6/11,3/11))</f>
        <v>0.2727272727272727</v>
      </c>
      <c r="L11" s="10">
        <f>IF(L10=1,9/11,IF(L10=2,6/11,3/11))</f>
        <v>0.2727272727272727</v>
      </c>
      <c r="M11" s="10">
        <f t="shared" si="0"/>
        <v>0.8223350253807107</v>
      </c>
      <c r="N11" s="10">
        <f t="shared" si="0"/>
        <v>0.8223350253807107</v>
      </c>
      <c r="O11" s="10">
        <f t="shared" si="0"/>
        <v>0.8223350253807107</v>
      </c>
      <c r="P11" s="78"/>
      <c r="Q11" s="79"/>
      <c r="R11" s="80"/>
      <c r="S11" s="81"/>
    </row>
    <row r="12" spans="1:19" ht="13.5">
      <c r="A12" s="74"/>
      <c r="B12" s="76" t="s">
        <v>45</v>
      </c>
      <c r="C12" s="9" t="s">
        <v>30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78">
        <f>SUM(D13:M13)+MAX(N13,O13)</f>
        <v>7.397375820056231</v>
      </c>
      <c r="Q12" s="83">
        <v>6</v>
      </c>
      <c r="R12" s="79">
        <f>P12+Q12</f>
        <v>13.397375820056231</v>
      </c>
      <c r="S12" s="81"/>
    </row>
    <row r="13" spans="1:19" ht="13.5">
      <c r="A13" s="75"/>
      <c r="B13" s="77"/>
      <c r="C13" s="9" t="s">
        <v>31</v>
      </c>
      <c r="D13" s="10">
        <f>(9/11)*(($N$4+1)-D12)/$N$4</f>
        <v>0.8223992502343018</v>
      </c>
      <c r="E13" s="10">
        <f aca="true" t="shared" si="1" ref="E13:O13">(9/11)*(($N$4+1)-E12)/$N$4</f>
        <v>0.8223992502343018</v>
      </c>
      <c r="F13" s="10">
        <f t="shared" si="1"/>
        <v>0.8223992502343018</v>
      </c>
      <c r="G13" s="10">
        <f t="shared" si="1"/>
        <v>0.8223992502343018</v>
      </c>
      <c r="H13" s="10">
        <f t="shared" si="1"/>
        <v>0.8223992502343018</v>
      </c>
      <c r="I13" s="10">
        <f t="shared" si="1"/>
        <v>0.8223992502343018</v>
      </c>
      <c r="J13" s="10">
        <f>IF(J12=1,9/11,IF(J12=2,6/11,3/11))</f>
        <v>0.2727272727272727</v>
      </c>
      <c r="K13" s="10">
        <f>IF(K12=1,9/11,IF(K12=2,6/11,3/11))</f>
        <v>0.2727272727272727</v>
      </c>
      <c r="L13" s="10">
        <f>IF(L12=1,9/11,IF(L12=2,6/11,3/11))</f>
        <v>0.2727272727272727</v>
      </c>
      <c r="M13" s="10">
        <f t="shared" si="1"/>
        <v>0.8223992502343018</v>
      </c>
      <c r="N13" s="10">
        <f t="shared" si="1"/>
        <v>0.8223992502343018</v>
      </c>
      <c r="O13" s="10">
        <f t="shared" si="1"/>
        <v>0.8223992502343018</v>
      </c>
      <c r="P13" s="78"/>
      <c r="Q13" s="84"/>
      <c r="R13" s="80"/>
      <c r="S13" s="81"/>
    </row>
    <row r="14" spans="1:19" ht="13.5">
      <c r="A14" s="73" t="s">
        <v>1</v>
      </c>
      <c r="B14" s="76" t="s">
        <v>44</v>
      </c>
      <c r="C14" s="9" t="s">
        <v>30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78">
        <f>SUM(D15:M15)+MAX(N15,O15)</f>
        <v>11.094792142530835</v>
      </c>
      <c r="Q14" s="83">
        <v>9</v>
      </c>
      <c r="R14" s="79">
        <f>P14+Q14</f>
        <v>20.094792142530835</v>
      </c>
      <c r="S14" s="81"/>
    </row>
    <row r="15" spans="1:19" ht="13.5">
      <c r="A15" s="74"/>
      <c r="B15" s="77"/>
      <c r="C15" s="9" t="s">
        <v>31</v>
      </c>
      <c r="D15" s="10">
        <f>(13.5/11)*(($J$5+1)-D14)/$J$5</f>
        <v>1.2334399269072636</v>
      </c>
      <c r="E15" s="10">
        <f aca="true" t="shared" si="2" ref="E15:O15">(13.5/11)*(($J$5+1)-E14)/$J$5</f>
        <v>1.2334399269072636</v>
      </c>
      <c r="F15" s="10">
        <f t="shared" si="2"/>
        <v>1.2334399269072636</v>
      </c>
      <c r="G15" s="10">
        <f t="shared" si="2"/>
        <v>1.2334399269072636</v>
      </c>
      <c r="H15" s="10">
        <f t="shared" si="2"/>
        <v>1.2334399269072636</v>
      </c>
      <c r="I15" s="10">
        <f t="shared" si="2"/>
        <v>1.2334399269072636</v>
      </c>
      <c r="J15" s="10">
        <f>IF(J14=1,13.5/11,IF(J14=2,9/11,4.5/11))</f>
        <v>0.4090909090909091</v>
      </c>
      <c r="K15" s="10">
        <f>IF(K14=1,13.5/11,IF(K14=2,9/11,4.5/11))</f>
        <v>0.4090909090909091</v>
      </c>
      <c r="L15" s="10">
        <f>IF(L14=1,13.5/11,IF(L14=2,9/11,4.5/11))</f>
        <v>0.4090909090909091</v>
      </c>
      <c r="M15" s="10">
        <f t="shared" si="2"/>
        <v>1.2334399269072636</v>
      </c>
      <c r="N15" s="10">
        <f t="shared" si="2"/>
        <v>1.2334399269072636</v>
      </c>
      <c r="O15" s="10">
        <f t="shared" si="2"/>
        <v>1.2334399269072636</v>
      </c>
      <c r="P15" s="78"/>
      <c r="Q15" s="84"/>
      <c r="R15" s="80"/>
      <c r="S15" s="81"/>
    </row>
    <row r="16" spans="1:19" ht="13.5">
      <c r="A16" s="74"/>
      <c r="B16" s="76" t="s">
        <v>45</v>
      </c>
      <c r="C16" s="9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78">
        <f>SUM(D17:M17)+MAX(N17,O17)</f>
        <v>11.095041322314051</v>
      </c>
      <c r="Q16" s="83">
        <v>9</v>
      </c>
      <c r="R16" s="79">
        <f>P16+Q16</f>
        <v>20.095041322314053</v>
      </c>
      <c r="S16" s="81"/>
    </row>
    <row r="17" spans="1:19" ht="13.5">
      <c r="A17" s="75"/>
      <c r="B17" s="77"/>
      <c r="C17" s="9" t="s">
        <v>31</v>
      </c>
      <c r="D17" s="10">
        <f>(13.5/11)*(($N$5+1)-D16)/$N$5</f>
        <v>1.2334710743801653</v>
      </c>
      <c r="E17" s="10">
        <f aca="true" t="shared" si="3" ref="E17:O17">(13.5/11)*(($N$5+1)-E16)/$N$5</f>
        <v>1.2334710743801653</v>
      </c>
      <c r="F17" s="10">
        <f t="shared" si="3"/>
        <v>1.2334710743801653</v>
      </c>
      <c r="G17" s="10">
        <f t="shared" si="3"/>
        <v>1.2334710743801653</v>
      </c>
      <c r="H17" s="10">
        <f t="shared" si="3"/>
        <v>1.2334710743801653</v>
      </c>
      <c r="I17" s="10">
        <f t="shared" si="3"/>
        <v>1.2334710743801653</v>
      </c>
      <c r="J17" s="10">
        <f>IF(J16=1,13.5/11,IF(J16=2,9/11,4.5/11))</f>
        <v>0.4090909090909091</v>
      </c>
      <c r="K17" s="10">
        <f>IF(K16=1,13.5/11,IF(K16=2,9/11,4.5/11))</f>
        <v>0.4090909090909091</v>
      </c>
      <c r="L17" s="10">
        <f>IF(L16=1,13.5/11,IF(L16=2,9/11,4.5/11))</f>
        <v>0.4090909090909091</v>
      </c>
      <c r="M17" s="10">
        <f t="shared" si="3"/>
        <v>1.2334710743801653</v>
      </c>
      <c r="N17" s="10">
        <f t="shared" si="3"/>
        <v>1.2334710743801653</v>
      </c>
      <c r="O17" s="10">
        <f t="shared" si="3"/>
        <v>1.2334710743801653</v>
      </c>
      <c r="P17" s="78"/>
      <c r="Q17" s="84"/>
      <c r="R17" s="80"/>
      <c r="S17" s="81"/>
    </row>
    <row r="18" spans="1:19" ht="13.5">
      <c r="A18" s="73" t="s">
        <v>43</v>
      </c>
      <c r="B18" s="76" t="s">
        <v>44</v>
      </c>
      <c r="C18" s="9" t="s">
        <v>30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78">
        <f>SUM(D19:O19)</f>
        <v>21.231255857544518</v>
      </c>
      <c r="Q18" s="83">
        <v>15</v>
      </c>
      <c r="R18" s="79">
        <f>P18+Q18</f>
        <v>36.23125585754452</v>
      </c>
      <c r="S18" s="81"/>
    </row>
    <row r="19" spans="1:19" ht="13.5">
      <c r="A19" s="74"/>
      <c r="B19" s="77"/>
      <c r="C19" s="9" t="s">
        <v>31</v>
      </c>
      <c r="D19" s="10">
        <f aca="true" t="shared" si="4" ref="D19:I19">(22.5/11)*(($J$6+1)-D18)/$J$6</f>
        <v>2.0559981255857545</v>
      </c>
      <c r="E19" s="10">
        <f t="shared" si="4"/>
        <v>2.0559981255857545</v>
      </c>
      <c r="F19" s="10">
        <f t="shared" si="4"/>
        <v>2.0559981255857545</v>
      </c>
      <c r="G19" s="10">
        <f t="shared" si="4"/>
        <v>2.0559981255857545</v>
      </c>
      <c r="H19" s="10">
        <f t="shared" si="4"/>
        <v>2.0559981255857545</v>
      </c>
      <c r="I19" s="10">
        <f t="shared" si="4"/>
        <v>2.0559981255857545</v>
      </c>
      <c r="J19" s="10">
        <f>IF(J18=1,22.5/11,IF(J18=2,20/11,10/11))</f>
        <v>0.9090909090909091</v>
      </c>
      <c r="K19" s="10">
        <f>IF(K18=1,22.5/11,IF(K18=2,20/11,10/11))</f>
        <v>0.9090909090909091</v>
      </c>
      <c r="L19" s="10">
        <f>IF(L18=1,22.5/11,IF(L18=2,20/11,10/11))</f>
        <v>0.9090909090909091</v>
      </c>
      <c r="M19" s="10">
        <f>(22.5/11)*(($J$6+1)-M18)/$J$6</f>
        <v>2.0559981255857545</v>
      </c>
      <c r="N19" s="10">
        <f>(22.5/11)*(($J$6+1)-N18)/$J$6</f>
        <v>2.0559981255857545</v>
      </c>
      <c r="O19" s="10">
        <f>(22.5/11)*(($J$6+1)-O18)/$J$6</f>
        <v>2.0559981255857545</v>
      </c>
      <c r="P19" s="78"/>
      <c r="Q19" s="84"/>
      <c r="R19" s="80"/>
      <c r="S19" s="81"/>
    </row>
    <row r="20" spans="1:19" ht="13.5">
      <c r="A20" s="74"/>
      <c r="B20" s="76" t="s">
        <v>45</v>
      </c>
      <c r="C20" s="9" t="s">
        <v>30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78">
        <f>SUM(D21:O21)</f>
        <v>24.67197750702906</v>
      </c>
      <c r="Q20" s="79">
        <v>15</v>
      </c>
      <c r="R20" s="79">
        <f>P20+Q20</f>
        <v>39.671977507029055</v>
      </c>
      <c r="S20" s="81"/>
    </row>
    <row r="21" spans="1:19" ht="14.25" thickBot="1">
      <c r="A21" s="85"/>
      <c r="B21" s="86"/>
      <c r="C21" s="24" t="s">
        <v>31</v>
      </c>
      <c r="D21" s="27">
        <f aca="true" t="shared" si="5" ref="D21:O21">(22.5/11)*(($N$6+1)-D20)/$N$6</f>
        <v>2.0559981255857545</v>
      </c>
      <c r="E21" s="27">
        <f t="shared" si="5"/>
        <v>2.0559981255857545</v>
      </c>
      <c r="F21" s="27">
        <f t="shared" si="5"/>
        <v>2.0559981255857545</v>
      </c>
      <c r="G21" s="27">
        <f t="shared" si="5"/>
        <v>2.0559981255857545</v>
      </c>
      <c r="H21" s="27">
        <f t="shared" si="5"/>
        <v>2.0559981255857545</v>
      </c>
      <c r="I21" s="27">
        <f t="shared" si="5"/>
        <v>2.0559981255857545</v>
      </c>
      <c r="J21" s="27">
        <f t="shared" si="5"/>
        <v>2.0559981255857545</v>
      </c>
      <c r="K21" s="27">
        <f t="shared" si="5"/>
        <v>2.0559981255857545</v>
      </c>
      <c r="L21" s="27">
        <f t="shared" si="5"/>
        <v>2.0559981255857545</v>
      </c>
      <c r="M21" s="27">
        <f t="shared" si="5"/>
        <v>2.0559981255857545</v>
      </c>
      <c r="N21" s="27">
        <f t="shared" si="5"/>
        <v>2.0559981255857545</v>
      </c>
      <c r="O21" s="27">
        <f t="shared" si="5"/>
        <v>2.0559981255857545</v>
      </c>
      <c r="P21" s="78"/>
      <c r="Q21" s="87"/>
      <c r="R21" s="80"/>
      <c r="S21" s="82"/>
    </row>
    <row r="22" spans="1:19" ht="14.2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3.5">
      <c r="A23" s="88" t="s">
        <v>48</v>
      </c>
      <c r="B23" s="89"/>
      <c r="C23" s="89"/>
      <c r="D23" s="89"/>
      <c r="E23" s="90" t="s">
        <v>17</v>
      </c>
      <c r="F23" s="91"/>
      <c r="G23" s="90" t="s">
        <v>18</v>
      </c>
      <c r="H23" s="91" t="s">
        <v>18</v>
      </c>
      <c r="I23" s="90" t="s">
        <v>46</v>
      </c>
      <c r="J23" s="91"/>
      <c r="K23" s="90" t="s">
        <v>47</v>
      </c>
      <c r="L23" s="91"/>
      <c r="M23" s="90" t="s">
        <v>31</v>
      </c>
      <c r="N23" s="92"/>
      <c r="O23" s="92"/>
      <c r="P23" s="91"/>
      <c r="Q23" s="93" t="s">
        <v>19</v>
      </c>
      <c r="R23" s="94"/>
      <c r="S23" s="95"/>
    </row>
    <row r="24" spans="1:19" ht="13.5">
      <c r="A24" s="96" t="s">
        <v>0</v>
      </c>
      <c r="B24" s="80"/>
      <c r="C24" s="80"/>
      <c r="D24" s="80"/>
      <c r="E24" s="97">
        <v>0</v>
      </c>
      <c r="F24" s="98"/>
      <c r="G24" s="97">
        <v>1</v>
      </c>
      <c r="H24" s="98"/>
      <c r="I24" s="97">
        <v>0</v>
      </c>
      <c r="J24" s="98"/>
      <c r="K24" s="97">
        <v>7</v>
      </c>
      <c r="L24" s="98"/>
      <c r="M24" s="97">
        <f>IF(E24+INT((G24+I24+K24)/3)&gt;=6,2.4,IF(E24+INT((G24+I24+K24)/3)&gt;=5,3,IF(E24+INT((G24+I24+K24)/3)&gt;=4,3.6,IF(E24+INT((G24+I24+K24)/3)&gt;=3,4.2,IF(E24+INT((G24+I24+K24)/3)&gt;=2,4.8,IF(E24+INT((G24+I24+K24)/3)&gt;=1,5.4,6))))))</f>
        <v>4.8</v>
      </c>
      <c r="N24" s="99"/>
      <c r="O24" s="99"/>
      <c r="P24" s="98"/>
      <c r="Q24" s="108">
        <f>SUM(M24:P26)</f>
        <v>47</v>
      </c>
      <c r="R24" s="109"/>
      <c r="S24" s="110"/>
    </row>
    <row r="25" spans="1:19" ht="13.5">
      <c r="A25" s="96" t="s">
        <v>1</v>
      </c>
      <c r="B25" s="80"/>
      <c r="C25" s="80"/>
      <c r="D25" s="80"/>
      <c r="E25" s="97">
        <v>1</v>
      </c>
      <c r="F25" s="98"/>
      <c r="G25" s="97">
        <v>7</v>
      </c>
      <c r="H25" s="98"/>
      <c r="I25" s="97">
        <v>0</v>
      </c>
      <c r="J25" s="98"/>
      <c r="K25" s="97">
        <v>5</v>
      </c>
      <c r="L25" s="98"/>
      <c r="M25" s="97">
        <f>IF(E25+INT((G25+I25+K25)/3)&gt;=6,2.4,IF(E25+INT((G25+I25+K25)/3)&gt;=5,38,IF(E25+INT((G25+I25+K25)/3)&gt;=4,3.6,IF(E25+INT((G25+I25+K25)/3)&gt;=3,4.2,IF(E25+INT((G25+I25+K25)/3)&gt;=2,4,IF(E25+INT((G25+I25+K25)/3)&gt;=1,5.4,7))))))</f>
        <v>38</v>
      </c>
      <c r="N25" s="99"/>
      <c r="O25" s="99"/>
      <c r="P25" s="98"/>
      <c r="Q25" s="111"/>
      <c r="R25" s="112"/>
      <c r="S25" s="113"/>
    </row>
    <row r="26" spans="1:19" ht="14.25" thickBot="1">
      <c r="A26" s="100" t="s">
        <v>2</v>
      </c>
      <c r="B26" s="101"/>
      <c r="C26" s="101"/>
      <c r="D26" s="101"/>
      <c r="E26" s="102">
        <v>1</v>
      </c>
      <c r="F26" s="103"/>
      <c r="G26" s="102">
        <v>6</v>
      </c>
      <c r="H26" s="103"/>
      <c r="I26" s="102">
        <v>0</v>
      </c>
      <c r="J26" s="103"/>
      <c r="K26" s="102">
        <v>1</v>
      </c>
      <c r="L26" s="103"/>
      <c r="M26" s="102">
        <f>IF(E26+INT((G26+I26+K26)/3)&gt;=6,2.4,IF(E26+INT((G26+I26+K26)/3)&gt;=5,38,IF(E26+INT((G26+I26+K26)/3)&gt;=4,3.6,IF(E26+INT((G26+I26+K26)/3)&gt;=3,4.2,IF(E26+INT((G26+I26+K26)/3)&gt;=2,4,IF(E26+INT((G26+I26+K26)/3)&gt;=1,5.4,7))))))</f>
        <v>4.2</v>
      </c>
      <c r="N26" s="104"/>
      <c r="O26" s="104"/>
      <c r="P26" s="103"/>
      <c r="Q26" s="114"/>
      <c r="R26" s="115"/>
      <c r="S26" s="116"/>
    </row>
    <row r="27" spans="1:19" ht="14.25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3.5">
      <c r="A28" s="105" t="s">
        <v>27</v>
      </c>
      <c r="B28" s="106"/>
      <c r="C28" s="106"/>
      <c r="D28" s="106"/>
      <c r="E28" s="107"/>
      <c r="F28" s="90" t="s">
        <v>25</v>
      </c>
      <c r="G28" s="92"/>
      <c r="H28" s="92"/>
      <c r="I28" s="92"/>
      <c r="J28" s="92"/>
      <c r="K28" s="92"/>
      <c r="L28" s="92"/>
      <c r="M28" s="92"/>
      <c r="N28" s="91"/>
      <c r="O28" s="69" t="s">
        <v>19</v>
      </c>
      <c r="P28" s="69"/>
      <c r="Q28" s="69"/>
      <c r="R28" s="69" t="s">
        <v>20</v>
      </c>
      <c r="S28" s="72"/>
    </row>
    <row r="29" spans="1:19" ht="13.5">
      <c r="A29" s="118" t="s">
        <v>26</v>
      </c>
      <c r="B29" s="119"/>
      <c r="C29" s="119"/>
      <c r="D29" s="119"/>
      <c r="E29" s="120"/>
      <c r="F29" s="71" t="s">
        <v>0</v>
      </c>
      <c r="G29" s="71"/>
      <c r="H29" s="71" t="s">
        <v>1</v>
      </c>
      <c r="I29" s="71"/>
      <c r="J29" s="122" t="s">
        <v>2</v>
      </c>
      <c r="K29" s="123"/>
      <c r="L29" s="122" t="s">
        <v>21</v>
      </c>
      <c r="M29" s="124"/>
      <c r="N29" s="123"/>
      <c r="O29" s="71"/>
      <c r="P29" s="71"/>
      <c r="Q29" s="71"/>
      <c r="R29" s="71"/>
      <c r="S29" s="117"/>
    </row>
    <row r="30" spans="1:19" ht="14.25" thickBot="1">
      <c r="A30" s="125" t="s">
        <v>22</v>
      </c>
      <c r="B30" s="126"/>
      <c r="C30" s="126"/>
      <c r="D30" s="126"/>
      <c r="E30" s="22">
        <v>60</v>
      </c>
      <c r="F30" s="102"/>
      <c r="G30" s="103"/>
      <c r="H30" s="102"/>
      <c r="I30" s="103"/>
      <c r="J30" s="102">
        <v>60</v>
      </c>
      <c r="K30" s="103"/>
      <c r="L30" s="127">
        <v>82</v>
      </c>
      <c r="M30" s="126"/>
      <c r="N30" s="128"/>
      <c r="O30" s="101">
        <f>IF(E30=20,IF(L30&gt;20,20,IF(L30&gt;=15,L30,IF(L30&lt;2,8,INT(L30/2)+8))),IF(L30&lt;5,8,IF(L30&gt;=60,20,INT((L30)/5)+8)))</f>
        <v>20</v>
      </c>
      <c r="P30" s="101"/>
      <c r="Q30" s="101"/>
      <c r="R30" s="101"/>
      <c r="S30" s="121"/>
    </row>
    <row r="31" spans="1:19" ht="14.25" thickBo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3.5">
      <c r="A32" s="105" t="s">
        <v>28</v>
      </c>
      <c r="B32" s="106"/>
      <c r="C32" s="106"/>
      <c r="D32" s="107"/>
      <c r="E32" s="25" t="s">
        <v>49</v>
      </c>
      <c r="F32" s="26"/>
      <c r="G32" s="25" t="s">
        <v>50</v>
      </c>
      <c r="H32" s="26"/>
      <c r="I32" s="93" t="s">
        <v>51</v>
      </c>
      <c r="J32" s="94"/>
      <c r="K32" s="95"/>
      <c r="L32" s="93" t="s">
        <v>52</v>
      </c>
      <c r="M32" s="94"/>
      <c r="N32" s="95"/>
      <c r="O32" s="11"/>
      <c r="P32" s="11"/>
      <c r="Q32" s="11"/>
      <c r="R32" s="11"/>
      <c r="S32" s="11"/>
    </row>
    <row r="33" spans="1:14" ht="13.5">
      <c r="A33" s="118"/>
      <c r="B33" s="119"/>
      <c r="C33" s="119"/>
      <c r="D33" s="120"/>
      <c r="E33" s="122" t="s">
        <v>23</v>
      </c>
      <c r="F33" s="123"/>
      <c r="G33" s="122" t="s">
        <v>53</v>
      </c>
      <c r="H33" s="123"/>
      <c r="I33" s="132"/>
      <c r="J33" s="133"/>
      <c r="K33" s="134"/>
      <c r="L33" s="132"/>
      <c r="M33" s="133"/>
      <c r="N33" s="134"/>
    </row>
    <row r="34" spans="1:14" ht="14.25" thickBot="1">
      <c r="A34" s="100" t="s">
        <v>24</v>
      </c>
      <c r="B34" s="101"/>
      <c r="C34" s="101"/>
      <c r="D34" s="101"/>
      <c r="E34" s="102">
        <v>1</v>
      </c>
      <c r="F34" s="103"/>
      <c r="G34" s="102"/>
      <c r="H34" s="103"/>
      <c r="I34" s="129">
        <f>IF((E34*0.5)&gt;4,4,(E34*0.5))+6</f>
        <v>6.5</v>
      </c>
      <c r="J34" s="130"/>
      <c r="K34" s="131"/>
      <c r="L34" s="129">
        <f>IF(IF((IF((H34*0.5)&gt;4,4,(H34*0.5))+6)&gt;10,10,I34+(G34*0.1))&gt;10,10,IF((IF((H34*0.5)&gt;4,4,(H34*0.5))+6)&gt;10,10,I34+(G34*0.1)))</f>
        <v>6.5</v>
      </c>
      <c r="M34" s="130"/>
      <c r="N34" s="131"/>
    </row>
    <row r="35" spans="1:11" ht="13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100">
    <mergeCell ref="A34:D34"/>
    <mergeCell ref="E34:F34"/>
    <mergeCell ref="G34:H34"/>
    <mergeCell ref="I34:K34"/>
    <mergeCell ref="L34:N34"/>
    <mergeCell ref="R30:S30"/>
    <mergeCell ref="A32:D33"/>
    <mergeCell ref="I32:K33"/>
    <mergeCell ref="L32:N33"/>
    <mergeCell ref="E33:F33"/>
    <mergeCell ref="G33:H33"/>
    <mergeCell ref="A30:D30"/>
    <mergeCell ref="F30:G30"/>
    <mergeCell ref="H30:I30"/>
    <mergeCell ref="J30:K30"/>
    <mergeCell ref="L30:N30"/>
    <mergeCell ref="O30:Q30"/>
    <mergeCell ref="R28:S29"/>
    <mergeCell ref="A29:E29"/>
    <mergeCell ref="F29:G29"/>
    <mergeCell ref="H29:I29"/>
    <mergeCell ref="J29:K29"/>
    <mergeCell ref="L29:N29"/>
    <mergeCell ref="I26:J26"/>
    <mergeCell ref="K26:L26"/>
    <mergeCell ref="M26:P26"/>
    <mergeCell ref="A28:E28"/>
    <mergeCell ref="F28:N28"/>
    <mergeCell ref="O28:Q29"/>
    <mergeCell ref="Q24:S26"/>
    <mergeCell ref="A25:D25"/>
    <mergeCell ref="E25:F25"/>
    <mergeCell ref="G25:H25"/>
    <mergeCell ref="I25:J25"/>
    <mergeCell ref="K25:L25"/>
    <mergeCell ref="M25:P25"/>
    <mergeCell ref="A26:D26"/>
    <mergeCell ref="E26:F26"/>
    <mergeCell ref="G26:H26"/>
    <mergeCell ref="A24:D24"/>
    <mergeCell ref="E24:F24"/>
    <mergeCell ref="G24:H24"/>
    <mergeCell ref="I24:J24"/>
    <mergeCell ref="K24:L24"/>
    <mergeCell ref="M24:P24"/>
    <mergeCell ref="R20:R21"/>
    <mergeCell ref="A23:D23"/>
    <mergeCell ref="E23:F23"/>
    <mergeCell ref="G23:H23"/>
    <mergeCell ref="I23:J23"/>
    <mergeCell ref="K23:L23"/>
    <mergeCell ref="M23:P23"/>
    <mergeCell ref="Q23:S23"/>
    <mergeCell ref="Q16:Q17"/>
    <mergeCell ref="R16:R17"/>
    <mergeCell ref="A18:A21"/>
    <mergeCell ref="B18:B19"/>
    <mergeCell ref="P18:P19"/>
    <mergeCell ref="Q18:Q19"/>
    <mergeCell ref="R18:R19"/>
    <mergeCell ref="B20:B21"/>
    <mergeCell ref="P20:P21"/>
    <mergeCell ref="Q20:Q21"/>
    <mergeCell ref="P12:P13"/>
    <mergeCell ref="Q12:Q13"/>
    <mergeCell ref="R12:R13"/>
    <mergeCell ref="A14:A17"/>
    <mergeCell ref="B14:B15"/>
    <mergeCell ref="P14:P15"/>
    <mergeCell ref="Q14:Q15"/>
    <mergeCell ref="R14:R15"/>
    <mergeCell ref="B16:B17"/>
    <mergeCell ref="P16:P17"/>
    <mergeCell ref="Q6:S6"/>
    <mergeCell ref="A8:B9"/>
    <mergeCell ref="D8:S8"/>
    <mergeCell ref="A10:A13"/>
    <mergeCell ref="B10:B11"/>
    <mergeCell ref="P10:P11"/>
    <mergeCell ref="Q10:Q11"/>
    <mergeCell ref="R10:R11"/>
    <mergeCell ref="S10:S21"/>
    <mergeCell ref="B12:B13"/>
    <mergeCell ref="A4:B6"/>
    <mergeCell ref="C4:D6"/>
    <mergeCell ref="E4:G6"/>
    <mergeCell ref="J4:L4"/>
    <mergeCell ref="N4:P4"/>
    <mergeCell ref="Q4:S5"/>
    <mergeCell ref="J5:L5"/>
    <mergeCell ref="N5:P5"/>
    <mergeCell ref="J6:L6"/>
    <mergeCell ref="N6:P6"/>
    <mergeCell ref="A1:S1"/>
    <mergeCell ref="A3:B3"/>
    <mergeCell ref="C3:D3"/>
    <mergeCell ref="E3:G3"/>
    <mergeCell ref="J3:L3"/>
    <mergeCell ref="N3:P3"/>
    <mergeCell ref="Q3:S3"/>
  </mergeCells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E34" sqref="E34:F34"/>
    </sheetView>
  </sheetViews>
  <sheetFormatPr defaultColWidth="8.88671875" defaultRowHeight="13.5"/>
  <sheetData>
    <row r="1" spans="1:19" ht="27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ht="19.5" thickBot="1">
      <c r="B2" s="12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2"/>
      <c r="Q2" s="2"/>
      <c r="R2" s="2"/>
      <c r="S2" s="2"/>
    </row>
    <row r="3" spans="1:19" ht="23.25" thickBot="1">
      <c r="A3" s="29" t="s">
        <v>40</v>
      </c>
      <c r="B3" s="30"/>
      <c r="C3" s="29" t="s">
        <v>41</v>
      </c>
      <c r="D3" s="30"/>
      <c r="E3" s="29" t="s">
        <v>42</v>
      </c>
      <c r="F3" s="31"/>
      <c r="G3" s="30"/>
      <c r="H3" s="20" t="s">
        <v>29</v>
      </c>
      <c r="I3" s="21" t="s">
        <v>32</v>
      </c>
      <c r="J3" s="32" t="s">
        <v>33</v>
      </c>
      <c r="K3" s="33"/>
      <c r="L3" s="34"/>
      <c r="M3" s="21" t="s">
        <v>32</v>
      </c>
      <c r="N3" s="33" t="s">
        <v>33</v>
      </c>
      <c r="O3" s="33"/>
      <c r="P3" s="34"/>
      <c r="Q3" s="35" t="s">
        <v>39</v>
      </c>
      <c r="R3" s="36"/>
      <c r="S3" s="37"/>
    </row>
    <row r="4" spans="1:19" ht="14.25" thickBot="1">
      <c r="A4" s="38">
        <v>3</v>
      </c>
      <c r="B4" s="39"/>
      <c r="C4" s="38"/>
      <c r="D4" s="39"/>
      <c r="E4" s="38"/>
      <c r="F4" s="44"/>
      <c r="G4" s="39"/>
      <c r="H4" s="18">
        <v>1</v>
      </c>
      <c r="I4" s="19">
        <v>1</v>
      </c>
      <c r="J4" s="47">
        <v>197</v>
      </c>
      <c r="K4" s="48"/>
      <c r="L4" s="49"/>
      <c r="M4" s="19">
        <v>2</v>
      </c>
      <c r="N4" s="50">
        <v>194</v>
      </c>
      <c r="O4" s="51"/>
      <c r="P4" s="52"/>
      <c r="Q4" s="53">
        <f>S10+Q24+O30+L34</f>
        <v>172.1873046707022</v>
      </c>
      <c r="R4" s="54"/>
      <c r="S4" s="55"/>
    </row>
    <row r="5" spans="1:19" ht="14.25" thickBot="1">
      <c r="A5" s="40"/>
      <c r="B5" s="41"/>
      <c r="C5" s="40"/>
      <c r="D5" s="41"/>
      <c r="E5" s="40"/>
      <c r="F5" s="45"/>
      <c r="G5" s="41"/>
      <c r="H5" s="16">
        <v>2</v>
      </c>
      <c r="I5" s="17">
        <v>1</v>
      </c>
      <c r="J5" s="56">
        <v>199</v>
      </c>
      <c r="K5" s="57"/>
      <c r="L5" s="58"/>
      <c r="M5" s="17">
        <v>2</v>
      </c>
      <c r="N5" s="56">
        <v>198</v>
      </c>
      <c r="O5" s="57"/>
      <c r="P5" s="58"/>
      <c r="Q5" s="53"/>
      <c r="R5" s="54"/>
      <c r="S5" s="55"/>
    </row>
    <row r="6" spans="1:19" ht="14.25" thickBot="1">
      <c r="A6" s="42"/>
      <c r="B6" s="43"/>
      <c r="C6" s="42"/>
      <c r="D6" s="43"/>
      <c r="E6" s="42"/>
      <c r="F6" s="46"/>
      <c r="G6" s="43"/>
      <c r="H6" s="14">
        <v>3</v>
      </c>
      <c r="I6" s="15">
        <v>1</v>
      </c>
      <c r="J6" s="59">
        <v>194</v>
      </c>
      <c r="K6" s="60"/>
      <c r="L6" s="61"/>
      <c r="M6" s="15">
        <v>2</v>
      </c>
      <c r="N6" s="62">
        <v>194</v>
      </c>
      <c r="O6" s="63"/>
      <c r="P6" s="64"/>
      <c r="Q6" s="65" t="s">
        <v>36</v>
      </c>
      <c r="R6" s="66"/>
      <c r="S6" s="67"/>
    </row>
    <row r="7" ht="14.25" thickBot="1"/>
    <row r="8" spans="1:19" ht="13.5">
      <c r="A8" s="68" t="s">
        <v>3</v>
      </c>
      <c r="B8" s="69"/>
      <c r="C8" s="4"/>
      <c r="D8" s="69" t="s">
        <v>35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2"/>
    </row>
    <row r="9" spans="1:19" ht="40.5">
      <c r="A9" s="70"/>
      <c r="B9" s="71"/>
      <c r="C9" s="6"/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37</v>
      </c>
      <c r="J9" s="6" t="s">
        <v>9</v>
      </c>
      <c r="K9" s="6" t="s">
        <v>10</v>
      </c>
      <c r="L9" s="6" t="s">
        <v>11</v>
      </c>
      <c r="M9" s="7" t="s">
        <v>12</v>
      </c>
      <c r="N9" s="7" t="s">
        <v>54</v>
      </c>
      <c r="O9" s="6" t="s">
        <v>38</v>
      </c>
      <c r="P9" s="7" t="s">
        <v>13</v>
      </c>
      <c r="Q9" s="7" t="s">
        <v>14</v>
      </c>
      <c r="R9" s="7" t="s">
        <v>15</v>
      </c>
      <c r="S9" s="8" t="s">
        <v>16</v>
      </c>
    </row>
    <row r="10" spans="1:19" ht="13.5">
      <c r="A10" s="73" t="s">
        <v>0</v>
      </c>
      <c r="B10" s="76" t="s">
        <v>44</v>
      </c>
      <c r="C10" s="9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78">
        <f>SUM(D11:M11)+MAX(N11,O11)</f>
        <v>7.396862021227503</v>
      </c>
      <c r="Q10" s="79">
        <v>6</v>
      </c>
      <c r="R10" s="79">
        <f>P10+Q10</f>
        <v>13.396862021227502</v>
      </c>
      <c r="S10" s="81">
        <f>SUM(R10:R21)</f>
        <v>142.88730467070218</v>
      </c>
    </row>
    <row r="11" spans="1:19" ht="13.5">
      <c r="A11" s="74"/>
      <c r="B11" s="77"/>
      <c r="C11" s="9" t="s">
        <v>31</v>
      </c>
      <c r="D11" s="10">
        <f>(9/11)*(($J$4+1)-D10)/$J$4</f>
        <v>0.8223350253807107</v>
      </c>
      <c r="E11" s="10">
        <f aca="true" t="shared" si="0" ref="E11:O11">(9/11)*(($J$4+1)-E10)/$J$4</f>
        <v>0.8223350253807107</v>
      </c>
      <c r="F11" s="10">
        <f t="shared" si="0"/>
        <v>0.8223350253807107</v>
      </c>
      <c r="G11" s="10">
        <f t="shared" si="0"/>
        <v>0.8223350253807107</v>
      </c>
      <c r="H11" s="10">
        <f t="shared" si="0"/>
        <v>0.8223350253807107</v>
      </c>
      <c r="I11" s="10">
        <f t="shared" si="0"/>
        <v>0.8223350253807107</v>
      </c>
      <c r="J11" s="10">
        <f>IF(J10=1,9/11,IF(J10=2,6/11,3/11))</f>
        <v>0.2727272727272727</v>
      </c>
      <c r="K11" s="10">
        <f>IF(K10=1,9/11,IF(K10=2,6/11,3/11))</f>
        <v>0.2727272727272727</v>
      </c>
      <c r="L11" s="10">
        <f>IF(L10=1,9/11,IF(L10=2,6/11,3/11))</f>
        <v>0.2727272727272727</v>
      </c>
      <c r="M11" s="10">
        <f t="shared" si="0"/>
        <v>0.8223350253807107</v>
      </c>
      <c r="N11" s="10">
        <f t="shared" si="0"/>
        <v>0.8223350253807107</v>
      </c>
      <c r="O11" s="10">
        <f t="shared" si="0"/>
        <v>0.8223350253807107</v>
      </c>
      <c r="P11" s="78"/>
      <c r="Q11" s="79"/>
      <c r="R11" s="80"/>
      <c r="S11" s="81"/>
    </row>
    <row r="12" spans="1:19" ht="13.5">
      <c r="A12" s="74"/>
      <c r="B12" s="76" t="s">
        <v>45</v>
      </c>
      <c r="C12" s="9" t="s">
        <v>30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78">
        <f>SUM(D13:M13)+MAX(N13,O13)</f>
        <v>7.397375820056231</v>
      </c>
      <c r="Q12" s="83">
        <v>6</v>
      </c>
      <c r="R12" s="79">
        <f>P12+Q12</f>
        <v>13.397375820056231</v>
      </c>
      <c r="S12" s="81"/>
    </row>
    <row r="13" spans="1:19" ht="13.5">
      <c r="A13" s="75"/>
      <c r="B13" s="77"/>
      <c r="C13" s="9" t="s">
        <v>31</v>
      </c>
      <c r="D13" s="10">
        <f>(9/11)*(($N$4+1)-D12)/$N$4</f>
        <v>0.8223992502343018</v>
      </c>
      <c r="E13" s="10">
        <f aca="true" t="shared" si="1" ref="E13:O13">(9/11)*(($N$4+1)-E12)/$N$4</f>
        <v>0.8223992502343018</v>
      </c>
      <c r="F13" s="10">
        <f t="shared" si="1"/>
        <v>0.8223992502343018</v>
      </c>
      <c r="G13" s="10">
        <f t="shared" si="1"/>
        <v>0.8223992502343018</v>
      </c>
      <c r="H13" s="10">
        <f t="shared" si="1"/>
        <v>0.8223992502343018</v>
      </c>
      <c r="I13" s="10">
        <f t="shared" si="1"/>
        <v>0.8223992502343018</v>
      </c>
      <c r="J13" s="10">
        <f>IF(J12=1,9/11,IF(J12=2,6/11,3/11))</f>
        <v>0.2727272727272727</v>
      </c>
      <c r="K13" s="10">
        <f>IF(K12=1,9/11,IF(K12=2,6/11,3/11))</f>
        <v>0.2727272727272727</v>
      </c>
      <c r="L13" s="10">
        <f>IF(L12=1,9/11,IF(L12=2,6/11,3/11))</f>
        <v>0.2727272727272727</v>
      </c>
      <c r="M13" s="10">
        <f t="shared" si="1"/>
        <v>0.8223992502343018</v>
      </c>
      <c r="N13" s="10">
        <f t="shared" si="1"/>
        <v>0.8223992502343018</v>
      </c>
      <c r="O13" s="10">
        <f t="shared" si="1"/>
        <v>0.8223992502343018</v>
      </c>
      <c r="P13" s="78"/>
      <c r="Q13" s="84"/>
      <c r="R13" s="80"/>
      <c r="S13" s="81"/>
    </row>
    <row r="14" spans="1:19" ht="13.5">
      <c r="A14" s="73" t="s">
        <v>1</v>
      </c>
      <c r="B14" s="76" t="s">
        <v>44</v>
      </c>
      <c r="C14" s="9" t="s">
        <v>30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78">
        <f>SUM(D15:M15)+MAX(N15,O15)</f>
        <v>11.094792142530835</v>
      </c>
      <c r="Q14" s="83">
        <v>9</v>
      </c>
      <c r="R14" s="79">
        <f>P14+Q14</f>
        <v>20.094792142530835</v>
      </c>
      <c r="S14" s="81"/>
    </row>
    <row r="15" spans="1:19" ht="13.5">
      <c r="A15" s="74"/>
      <c r="B15" s="77"/>
      <c r="C15" s="9" t="s">
        <v>31</v>
      </c>
      <c r="D15" s="10">
        <f>(13.5/11)*(($J$5+1)-D14)/$J$5</f>
        <v>1.2334399269072636</v>
      </c>
      <c r="E15" s="10">
        <f aca="true" t="shared" si="2" ref="E15:O15">(13.5/11)*(($J$5+1)-E14)/$J$5</f>
        <v>1.2334399269072636</v>
      </c>
      <c r="F15" s="10">
        <f t="shared" si="2"/>
        <v>1.2334399269072636</v>
      </c>
      <c r="G15" s="10">
        <f t="shared" si="2"/>
        <v>1.2334399269072636</v>
      </c>
      <c r="H15" s="10">
        <f t="shared" si="2"/>
        <v>1.2334399269072636</v>
      </c>
      <c r="I15" s="10">
        <f t="shared" si="2"/>
        <v>1.2334399269072636</v>
      </c>
      <c r="J15" s="10">
        <f>IF(J14=1,13.5/11,IF(J14=2,9/11,4.5/11))</f>
        <v>0.4090909090909091</v>
      </c>
      <c r="K15" s="10">
        <f>IF(K14=1,13.5/11,IF(K14=2,9/11,4.5/11))</f>
        <v>0.4090909090909091</v>
      </c>
      <c r="L15" s="10">
        <f>IF(L14=1,13.5/11,IF(L14=2,9/11,4.5/11))</f>
        <v>0.4090909090909091</v>
      </c>
      <c r="M15" s="10">
        <f t="shared" si="2"/>
        <v>1.2334399269072636</v>
      </c>
      <c r="N15" s="10">
        <f t="shared" si="2"/>
        <v>1.2334399269072636</v>
      </c>
      <c r="O15" s="10">
        <f t="shared" si="2"/>
        <v>1.2334399269072636</v>
      </c>
      <c r="P15" s="78"/>
      <c r="Q15" s="84"/>
      <c r="R15" s="80"/>
      <c r="S15" s="81"/>
    </row>
    <row r="16" spans="1:19" ht="13.5">
      <c r="A16" s="74"/>
      <c r="B16" s="76" t="s">
        <v>45</v>
      </c>
      <c r="C16" s="9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78">
        <f>SUM(D17:M17)+MAX(N17,O17)</f>
        <v>11.095041322314051</v>
      </c>
      <c r="Q16" s="83">
        <v>9</v>
      </c>
      <c r="R16" s="79">
        <f>P16+Q16</f>
        <v>20.095041322314053</v>
      </c>
      <c r="S16" s="81"/>
    </row>
    <row r="17" spans="1:19" ht="13.5">
      <c r="A17" s="75"/>
      <c r="B17" s="77"/>
      <c r="C17" s="9" t="s">
        <v>31</v>
      </c>
      <c r="D17" s="10">
        <f>(13.5/11)*(($N$5+1)-D16)/$N$5</f>
        <v>1.2334710743801653</v>
      </c>
      <c r="E17" s="10">
        <f aca="true" t="shared" si="3" ref="E17:O17">(13.5/11)*(($N$5+1)-E16)/$N$5</f>
        <v>1.2334710743801653</v>
      </c>
      <c r="F17" s="10">
        <f t="shared" si="3"/>
        <v>1.2334710743801653</v>
      </c>
      <c r="G17" s="10">
        <f t="shared" si="3"/>
        <v>1.2334710743801653</v>
      </c>
      <c r="H17" s="10">
        <f t="shared" si="3"/>
        <v>1.2334710743801653</v>
      </c>
      <c r="I17" s="10">
        <f t="shared" si="3"/>
        <v>1.2334710743801653</v>
      </c>
      <c r="J17" s="10">
        <f>IF(J16=1,13.5/11,IF(J16=2,9/11,4.5/11))</f>
        <v>0.4090909090909091</v>
      </c>
      <c r="K17" s="10">
        <f>IF(K16=1,13.5/11,IF(K16=2,9/11,4.5/11))</f>
        <v>0.4090909090909091</v>
      </c>
      <c r="L17" s="10">
        <f>IF(L16=1,13.5/11,IF(L16=2,9/11,4.5/11))</f>
        <v>0.4090909090909091</v>
      </c>
      <c r="M17" s="10">
        <f t="shared" si="3"/>
        <v>1.2334710743801653</v>
      </c>
      <c r="N17" s="10">
        <f t="shared" si="3"/>
        <v>1.2334710743801653</v>
      </c>
      <c r="O17" s="10">
        <f t="shared" si="3"/>
        <v>1.2334710743801653</v>
      </c>
      <c r="P17" s="78"/>
      <c r="Q17" s="84"/>
      <c r="R17" s="80"/>
      <c r="S17" s="81"/>
    </row>
    <row r="18" spans="1:19" ht="13.5">
      <c r="A18" s="73" t="s">
        <v>43</v>
      </c>
      <c r="B18" s="76" t="s">
        <v>44</v>
      </c>
      <c r="C18" s="9" t="s">
        <v>30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78">
        <f>SUM(D19:O19)</f>
        <v>21.231255857544518</v>
      </c>
      <c r="Q18" s="83">
        <v>15</v>
      </c>
      <c r="R18" s="79">
        <f>P18+Q18</f>
        <v>36.23125585754452</v>
      </c>
      <c r="S18" s="81"/>
    </row>
    <row r="19" spans="1:19" ht="13.5">
      <c r="A19" s="74"/>
      <c r="B19" s="77"/>
      <c r="C19" s="9" t="s">
        <v>31</v>
      </c>
      <c r="D19" s="10">
        <f aca="true" t="shared" si="4" ref="D19:I19">(22.5/11)*(($J$6+1)-D18)/$J$6</f>
        <v>2.0559981255857545</v>
      </c>
      <c r="E19" s="10">
        <f t="shared" si="4"/>
        <v>2.0559981255857545</v>
      </c>
      <c r="F19" s="10">
        <f t="shared" si="4"/>
        <v>2.0559981255857545</v>
      </c>
      <c r="G19" s="10">
        <f t="shared" si="4"/>
        <v>2.0559981255857545</v>
      </c>
      <c r="H19" s="10">
        <f t="shared" si="4"/>
        <v>2.0559981255857545</v>
      </c>
      <c r="I19" s="10">
        <f t="shared" si="4"/>
        <v>2.0559981255857545</v>
      </c>
      <c r="J19" s="10">
        <f>IF(J18=1,22.5/11,IF(J18=2,20/11,10/11))</f>
        <v>0.9090909090909091</v>
      </c>
      <c r="K19" s="10">
        <f>IF(K18=1,22.5/11,IF(K18=2,20/11,10/11))</f>
        <v>0.9090909090909091</v>
      </c>
      <c r="L19" s="10">
        <f>IF(L18=1,22.5/11,IF(L18=2,20/11,10/11))</f>
        <v>0.9090909090909091</v>
      </c>
      <c r="M19" s="10">
        <f>(22.5/11)*(($J$6+1)-M18)/$J$6</f>
        <v>2.0559981255857545</v>
      </c>
      <c r="N19" s="10">
        <f>(22.5/11)*(($J$6+1)-N18)/$J$6</f>
        <v>2.0559981255857545</v>
      </c>
      <c r="O19" s="10">
        <f>(22.5/11)*(($J$6+1)-O18)/$J$6</f>
        <v>2.0559981255857545</v>
      </c>
      <c r="P19" s="78"/>
      <c r="Q19" s="84"/>
      <c r="R19" s="80"/>
      <c r="S19" s="81"/>
    </row>
    <row r="20" spans="1:19" ht="13.5">
      <c r="A20" s="74"/>
      <c r="B20" s="76" t="s">
        <v>45</v>
      </c>
      <c r="C20" s="9" t="s">
        <v>30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78">
        <f>SUM(D21:O21)</f>
        <v>24.67197750702906</v>
      </c>
      <c r="Q20" s="79">
        <v>15</v>
      </c>
      <c r="R20" s="79">
        <f>P20+Q20</f>
        <v>39.671977507029055</v>
      </c>
      <c r="S20" s="81"/>
    </row>
    <row r="21" spans="1:19" ht="14.25" thickBot="1">
      <c r="A21" s="85"/>
      <c r="B21" s="86"/>
      <c r="C21" s="24" t="s">
        <v>31</v>
      </c>
      <c r="D21" s="27">
        <f aca="true" t="shared" si="5" ref="D21:O21">(22.5/11)*(($N$6+1)-D20)/$N$6</f>
        <v>2.0559981255857545</v>
      </c>
      <c r="E21" s="27">
        <f t="shared" si="5"/>
        <v>2.0559981255857545</v>
      </c>
      <c r="F21" s="27">
        <f t="shared" si="5"/>
        <v>2.0559981255857545</v>
      </c>
      <c r="G21" s="27">
        <f t="shared" si="5"/>
        <v>2.0559981255857545</v>
      </c>
      <c r="H21" s="27">
        <f t="shared" si="5"/>
        <v>2.0559981255857545</v>
      </c>
      <c r="I21" s="27">
        <f t="shared" si="5"/>
        <v>2.0559981255857545</v>
      </c>
      <c r="J21" s="27">
        <f t="shared" si="5"/>
        <v>2.0559981255857545</v>
      </c>
      <c r="K21" s="27">
        <f t="shared" si="5"/>
        <v>2.0559981255857545</v>
      </c>
      <c r="L21" s="27">
        <f t="shared" si="5"/>
        <v>2.0559981255857545</v>
      </c>
      <c r="M21" s="27">
        <f t="shared" si="5"/>
        <v>2.0559981255857545</v>
      </c>
      <c r="N21" s="27">
        <f t="shared" si="5"/>
        <v>2.0559981255857545</v>
      </c>
      <c r="O21" s="27">
        <f t="shared" si="5"/>
        <v>2.0559981255857545</v>
      </c>
      <c r="P21" s="78"/>
      <c r="Q21" s="87"/>
      <c r="R21" s="80"/>
      <c r="S21" s="82"/>
    </row>
    <row r="22" spans="1:19" ht="14.2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3.5">
      <c r="A23" s="88" t="s">
        <v>48</v>
      </c>
      <c r="B23" s="89"/>
      <c r="C23" s="89"/>
      <c r="D23" s="89"/>
      <c r="E23" s="90" t="s">
        <v>17</v>
      </c>
      <c r="F23" s="91"/>
      <c r="G23" s="90" t="s">
        <v>18</v>
      </c>
      <c r="H23" s="91" t="s">
        <v>18</v>
      </c>
      <c r="I23" s="90" t="s">
        <v>46</v>
      </c>
      <c r="J23" s="91"/>
      <c r="K23" s="90" t="s">
        <v>47</v>
      </c>
      <c r="L23" s="91"/>
      <c r="M23" s="90" t="s">
        <v>31</v>
      </c>
      <c r="N23" s="92"/>
      <c r="O23" s="92"/>
      <c r="P23" s="91"/>
      <c r="Q23" s="93" t="s">
        <v>19</v>
      </c>
      <c r="R23" s="94"/>
      <c r="S23" s="95"/>
    </row>
    <row r="24" spans="1:19" ht="13.5">
      <c r="A24" s="96" t="s">
        <v>0</v>
      </c>
      <c r="B24" s="80"/>
      <c r="C24" s="80"/>
      <c r="D24" s="80"/>
      <c r="E24" s="97">
        <v>0</v>
      </c>
      <c r="F24" s="98"/>
      <c r="G24" s="97">
        <v>1</v>
      </c>
      <c r="H24" s="98"/>
      <c r="I24" s="97">
        <v>2</v>
      </c>
      <c r="J24" s="98"/>
      <c r="K24" s="97">
        <v>3</v>
      </c>
      <c r="L24" s="98"/>
      <c r="M24" s="97">
        <f>IF(E24+INT((G24+I24+K24)/3)&gt;=6,2.4,IF(E24+INT((G24+I24+K24)/3)&gt;=5,3,IF(E24+INT((G24+I24+K24)/3)&gt;=4,3.6,IF(E24+INT((G24+I24+K24)/3)&gt;=3,4.2,IF(E24+INT((G24+I24+K24)/3)&gt;=2,4.8,IF(E24+INT((G24+I24+K24)/3)&gt;=1,5.4,6))))))</f>
        <v>4.8</v>
      </c>
      <c r="N24" s="99"/>
      <c r="O24" s="99"/>
      <c r="P24" s="98"/>
      <c r="Q24" s="108">
        <f>SUM(M24:P26)</f>
        <v>10.8</v>
      </c>
      <c r="R24" s="109"/>
      <c r="S24" s="110"/>
    </row>
    <row r="25" spans="1:19" ht="13.5">
      <c r="A25" s="96" t="s">
        <v>1</v>
      </c>
      <c r="B25" s="80"/>
      <c r="C25" s="80"/>
      <c r="D25" s="80"/>
      <c r="E25" s="97">
        <v>0</v>
      </c>
      <c r="F25" s="98"/>
      <c r="G25" s="97">
        <v>8</v>
      </c>
      <c r="H25" s="98"/>
      <c r="I25" s="97">
        <v>0</v>
      </c>
      <c r="J25" s="98"/>
      <c r="K25" s="97">
        <v>6</v>
      </c>
      <c r="L25" s="98"/>
      <c r="M25" s="97">
        <f>IF(E25+INT((G25+I25+K25)/3)&gt;=6,2.4,IF(E25+INT((G25+I25+K25)/3)&gt;=5,38,IF(E25+INT((G25+I25+K25)/3)&gt;=4,3.6,IF(E25+INT((G25+I25+K25)/3)&gt;=3,4.2,IF(E25+INT((G25+I25+K25)/3)&gt;=2,4,IF(E25+INT((G25+I25+K25)/3)&gt;=1,5.4,7))))))</f>
        <v>3.6</v>
      </c>
      <c r="N25" s="99"/>
      <c r="O25" s="99"/>
      <c r="P25" s="98"/>
      <c r="Q25" s="111"/>
      <c r="R25" s="112"/>
      <c r="S25" s="113"/>
    </row>
    <row r="26" spans="1:19" ht="14.25" thickBot="1">
      <c r="A26" s="100" t="s">
        <v>2</v>
      </c>
      <c r="B26" s="101"/>
      <c r="C26" s="101"/>
      <c r="D26" s="101"/>
      <c r="E26" s="102">
        <v>7</v>
      </c>
      <c r="F26" s="103"/>
      <c r="G26" s="102">
        <v>0</v>
      </c>
      <c r="H26" s="103"/>
      <c r="I26" s="102">
        <v>0</v>
      </c>
      <c r="J26" s="103"/>
      <c r="K26" s="102">
        <v>0</v>
      </c>
      <c r="L26" s="103"/>
      <c r="M26" s="102">
        <f>IF(E26+INT((G26+I26+K26)/3)&gt;=6,2.4,IF(E26+INT((G26+I26+K26)/3)&gt;=5,38,IF(E26+INT((G26+I26+K26)/3)&gt;=4,3.6,IF(E26+INT((G26+I26+K26)/3)&gt;=3,4.2,IF(E26+INT((G26+I26+K26)/3)&gt;=2,4,IF(E26+INT((G26+I26+K26)/3)&gt;=1,5.4,7))))))</f>
        <v>2.4</v>
      </c>
      <c r="N26" s="104"/>
      <c r="O26" s="104"/>
      <c r="P26" s="103"/>
      <c r="Q26" s="114"/>
      <c r="R26" s="115"/>
      <c r="S26" s="116"/>
    </row>
    <row r="27" spans="1:19" ht="14.25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3.5">
      <c r="A28" s="105" t="s">
        <v>27</v>
      </c>
      <c r="B28" s="106"/>
      <c r="C28" s="106"/>
      <c r="D28" s="106"/>
      <c r="E28" s="107"/>
      <c r="F28" s="90" t="s">
        <v>25</v>
      </c>
      <c r="G28" s="92"/>
      <c r="H28" s="92"/>
      <c r="I28" s="92"/>
      <c r="J28" s="92"/>
      <c r="K28" s="92"/>
      <c r="L28" s="92"/>
      <c r="M28" s="92"/>
      <c r="N28" s="91"/>
      <c r="O28" s="69" t="s">
        <v>19</v>
      </c>
      <c r="P28" s="69"/>
      <c r="Q28" s="69"/>
      <c r="R28" s="69" t="s">
        <v>20</v>
      </c>
      <c r="S28" s="72"/>
    </row>
    <row r="29" spans="1:19" ht="13.5">
      <c r="A29" s="118" t="s">
        <v>26</v>
      </c>
      <c r="B29" s="119"/>
      <c r="C29" s="119"/>
      <c r="D29" s="119"/>
      <c r="E29" s="120"/>
      <c r="F29" s="71" t="s">
        <v>0</v>
      </c>
      <c r="G29" s="71"/>
      <c r="H29" s="71" t="s">
        <v>1</v>
      </c>
      <c r="I29" s="71"/>
      <c r="J29" s="122" t="s">
        <v>2</v>
      </c>
      <c r="K29" s="123"/>
      <c r="L29" s="122" t="s">
        <v>21</v>
      </c>
      <c r="M29" s="124"/>
      <c r="N29" s="123"/>
      <c r="O29" s="71"/>
      <c r="P29" s="71"/>
      <c r="Q29" s="71"/>
      <c r="R29" s="71"/>
      <c r="S29" s="117"/>
    </row>
    <row r="30" spans="1:19" ht="14.25" thickBot="1">
      <c r="A30" s="125" t="s">
        <v>22</v>
      </c>
      <c r="B30" s="126"/>
      <c r="C30" s="126"/>
      <c r="D30" s="126"/>
      <c r="E30" s="22">
        <v>60</v>
      </c>
      <c r="F30" s="102"/>
      <c r="G30" s="103"/>
      <c r="H30" s="102"/>
      <c r="I30" s="103"/>
      <c r="J30" s="102">
        <v>60</v>
      </c>
      <c r="K30" s="103"/>
      <c r="L30" s="127">
        <v>22</v>
      </c>
      <c r="M30" s="126"/>
      <c r="N30" s="128"/>
      <c r="O30" s="101">
        <f>IF(E30=20,IF(L30&gt;20,20,IF(L30&gt;=15,L30,IF(L30&lt;2,8,INT(L30/2)+8))),IF(L30&lt;5,8,IF(L30&gt;=60,20,INT((L30)/5)+8)))</f>
        <v>12</v>
      </c>
      <c r="P30" s="101"/>
      <c r="Q30" s="101"/>
      <c r="R30" s="101"/>
      <c r="S30" s="121"/>
    </row>
    <row r="31" spans="1:19" ht="14.25" thickBo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3.5">
      <c r="A32" s="105" t="s">
        <v>28</v>
      </c>
      <c r="B32" s="106"/>
      <c r="C32" s="106"/>
      <c r="D32" s="107"/>
      <c r="E32" s="25" t="s">
        <v>49</v>
      </c>
      <c r="F32" s="26"/>
      <c r="G32" s="25" t="s">
        <v>50</v>
      </c>
      <c r="H32" s="26"/>
      <c r="I32" s="93" t="s">
        <v>51</v>
      </c>
      <c r="J32" s="94"/>
      <c r="K32" s="95"/>
      <c r="L32" s="93" t="s">
        <v>52</v>
      </c>
      <c r="M32" s="94"/>
      <c r="N32" s="95"/>
      <c r="O32" s="11"/>
      <c r="P32" s="11"/>
      <c r="Q32" s="11"/>
      <c r="R32" s="11"/>
      <c r="S32" s="11"/>
    </row>
    <row r="33" spans="1:14" ht="13.5">
      <c r="A33" s="118"/>
      <c r="B33" s="119"/>
      <c r="C33" s="119"/>
      <c r="D33" s="120"/>
      <c r="E33" s="122" t="s">
        <v>23</v>
      </c>
      <c r="F33" s="123"/>
      <c r="G33" s="122" t="s">
        <v>53</v>
      </c>
      <c r="H33" s="123"/>
      <c r="I33" s="132"/>
      <c r="J33" s="133"/>
      <c r="K33" s="134"/>
      <c r="L33" s="132"/>
      <c r="M33" s="133"/>
      <c r="N33" s="134"/>
    </row>
    <row r="34" spans="1:14" ht="14.25" thickBot="1">
      <c r="A34" s="100" t="s">
        <v>24</v>
      </c>
      <c r="B34" s="101"/>
      <c r="C34" s="101"/>
      <c r="D34" s="101"/>
      <c r="E34" s="102">
        <v>1</v>
      </c>
      <c r="F34" s="103"/>
      <c r="G34" s="102"/>
      <c r="H34" s="103"/>
      <c r="I34" s="129">
        <f>IF((E34*0.5)&gt;4,4,(E34*0.5))+6</f>
        <v>6.5</v>
      </c>
      <c r="J34" s="130"/>
      <c r="K34" s="131"/>
      <c r="L34" s="129">
        <f>IF(IF((IF((H34*0.5)&gt;4,4,(H34*0.5))+6)&gt;10,10,I34+(G34*0.1))&gt;10,10,IF((IF((H34*0.5)&gt;4,4,(H34*0.5))+6)&gt;10,10,I34+(G34*0.1)))</f>
        <v>6.5</v>
      </c>
      <c r="M34" s="130"/>
      <c r="N34" s="131"/>
    </row>
    <row r="35" spans="1:11" ht="13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100">
    <mergeCell ref="A34:D34"/>
    <mergeCell ref="E34:F34"/>
    <mergeCell ref="G34:H34"/>
    <mergeCell ref="I34:K34"/>
    <mergeCell ref="L34:N34"/>
    <mergeCell ref="R30:S30"/>
    <mergeCell ref="A32:D33"/>
    <mergeCell ref="I32:K33"/>
    <mergeCell ref="L32:N33"/>
    <mergeCell ref="E33:F33"/>
    <mergeCell ref="G33:H33"/>
    <mergeCell ref="A30:D30"/>
    <mergeCell ref="F30:G30"/>
    <mergeCell ref="H30:I30"/>
    <mergeCell ref="J30:K30"/>
    <mergeCell ref="L30:N30"/>
    <mergeCell ref="O30:Q30"/>
    <mergeCell ref="R28:S29"/>
    <mergeCell ref="A29:E29"/>
    <mergeCell ref="F29:G29"/>
    <mergeCell ref="H29:I29"/>
    <mergeCell ref="J29:K29"/>
    <mergeCell ref="L29:N29"/>
    <mergeCell ref="I26:J26"/>
    <mergeCell ref="K26:L26"/>
    <mergeCell ref="M26:P26"/>
    <mergeCell ref="A28:E28"/>
    <mergeCell ref="F28:N28"/>
    <mergeCell ref="O28:Q29"/>
    <mergeCell ref="Q24:S26"/>
    <mergeCell ref="A25:D25"/>
    <mergeCell ref="E25:F25"/>
    <mergeCell ref="G25:H25"/>
    <mergeCell ref="I25:J25"/>
    <mergeCell ref="K25:L25"/>
    <mergeCell ref="M25:P25"/>
    <mergeCell ref="A26:D26"/>
    <mergeCell ref="E26:F26"/>
    <mergeCell ref="G26:H26"/>
    <mergeCell ref="A24:D24"/>
    <mergeCell ref="E24:F24"/>
    <mergeCell ref="G24:H24"/>
    <mergeCell ref="I24:J24"/>
    <mergeCell ref="K24:L24"/>
    <mergeCell ref="M24:P24"/>
    <mergeCell ref="R20:R21"/>
    <mergeCell ref="A23:D23"/>
    <mergeCell ref="E23:F23"/>
    <mergeCell ref="G23:H23"/>
    <mergeCell ref="I23:J23"/>
    <mergeCell ref="K23:L23"/>
    <mergeCell ref="M23:P23"/>
    <mergeCell ref="Q23:S23"/>
    <mergeCell ref="Q16:Q17"/>
    <mergeCell ref="R16:R17"/>
    <mergeCell ref="A18:A21"/>
    <mergeCell ref="B18:B19"/>
    <mergeCell ref="P18:P19"/>
    <mergeCell ref="Q18:Q19"/>
    <mergeCell ref="R18:R19"/>
    <mergeCell ref="B20:B21"/>
    <mergeCell ref="P20:P21"/>
    <mergeCell ref="Q20:Q21"/>
    <mergeCell ref="P12:P13"/>
    <mergeCell ref="Q12:Q13"/>
    <mergeCell ref="R12:R13"/>
    <mergeCell ref="A14:A17"/>
    <mergeCell ref="B14:B15"/>
    <mergeCell ref="P14:P15"/>
    <mergeCell ref="Q14:Q15"/>
    <mergeCell ref="R14:R15"/>
    <mergeCell ref="B16:B17"/>
    <mergeCell ref="P16:P17"/>
    <mergeCell ref="Q6:S6"/>
    <mergeCell ref="A8:B9"/>
    <mergeCell ref="D8:S8"/>
    <mergeCell ref="A10:A13"/>
    <mergeCell ref="B10:B11"/>
    <mergeCell ref="P10:P11"/>
    <mergeCell ref="Q10:Q11"/>
    <mergeCell ref="R10:R11"/>
    <mergeCell ref="S10:S21"/>
    <mergeCell ref="B12:B13"/>
    <mergeCell ref="A4:B6"/>
    <mergeCell ref="C4:D6"/>
    <mergeCell ref="E4:G6"/>
    <mergeCell ref="J4:L4"/>
    <mergeCell ref="N4:P4"/>
    <mergeCell ref="Q4:S5"/>
    <mergeCell ref="J5:L5"/>
    <mergeCell ref="N5:P5"/>
    <mergeCell ref="J6:L6"/>
    <mergeCell ref="N6:P6"/>
    <mergeCell ref="A1:S1"/>
    <mergeCell ref="A3:B3"/>
    <mergeCell ref="C3:D3"/>
    <mergeCell ref="E3:G3"/>
    <mergeCell ref="J3:L3"/>
    <mergeCell ref="N3:P3"/>
    <mergeCell ref="Q3:S3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5">
      <selection activeCell="H36" sqref="H36"/>
    </sheetView>
  </sheetViews>
  <sheetFormatPr defaultColWidth="8.88671875" defaultRowHeight="13.5"/>
  <sheetData>
    <row r="1" spans="1:19" ht="27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ht="19.5" thickBot="1">
      <c r="B2" s="12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2"/>
      <c r="Q2" s="2"/>
      <c r="R2" s="2"/>
      <c r="S2" s="2"/>
    </row>
    <row r="3" spans="1:19" ht="23.25" thickBot="1">
      <c r="A3" s="29" t="s">
        <v>40</v>
      </c>
      <c r="B3" s="30"/>
      <c r="C3" s="29" t="s">
        <v>41</v>
      </c>
      <c r="D3" s="30"/>
      <c r="E3" s="29" t="s">
        <v>42</v>
      </c>
      <c r="F3" s="31"/>
      <c r="G3" s="30"/>
      <c r="H3" s="20" t="s">
        <v>29</v>
      </c>
      <c r="I3" s="21" t="s">
        <v>32</v>
      </c>
      <c r="J3" s="32" t="s">
        <v>33</v>
      </c>
      <c r="K3" s="33"/>
      <c r="L3" s="34"/>
      <c r="M3" s="21" t="s">
        <v>32</v>
      </c>
      <c r="N3" s="33" t="s">
        <v>33</v>
      </c>
      <c r="O3" s="33"/>
      <c r="P3" s="34"/>
      <c r="Q3" s="35" t="s">
        <v>39</v>
      </c>
      <c r="R3" s="36"/>
      <c r="S3" s="37"/>
    </row>
    <row r="4" spans="1:19" ht="14.25" thickBot="1">
      <c r="A4" s="38">
        <v>3</v>
      </c>
      <c r="B4" s="39"/>
      <c r="C4" s="38"/>
      <c r="D4" s="39"/>
      <c r="E4" s="38"/>
      <c r="F4" s="44"/>
      <c r="G4" s="39"/>
      <c r="H4" s="18">
        <v>1</v>
      </c>
      <c r="I4" s="19">
        <v>1</v>
      </c>
      <c r="J4" s="47">
        <v>197</v>
      </c>
      <c r="K4" s="48"/>
      <c r="L4" s="49"/>
      <c r="M4" s="19">
        <v>2</v>
      </c>
      <c r="N4" s="50">
        <v>194</v>
      </c>
      <c r="O4" s="51"/>
      <c r="P4" s="52"/>
      <c r="Q4" s="53">
        <f>S10+Q24+O30+L34</f>
        <v>182.88730467070218</v>
      </c>
      <c r="R4" s="54"/>
      <c r="S4" s="55"/>
    </row>
    <row r="5" spans="1:19" ht="14.25" thickBot="1">
      <c r="A5" s="40"/>
      <c r="B5" s="41"/>
      <c r="C5" s="40"/>
      <c r="D5" s="41"/>
      <c r="E5" s="40"/>
      <c r="F5" s="45"/>
      <c r="G5" s="41"/>
      <c r="H5" s="16">
        <v>2</v>
      </c>
      <c r="I5" s="17">
        <v>1</v>
      </c>
      <c r="J5" s="56">
        <v>199</v>
      </c>
      <c r="K5" s="57"/>
      <c r="L5" s="58"/>
      <c r="M5" s="17">
        <v>2</v>
      </c>
      <c r="N5" s="56">
        <v>198</v>
      </c>
      <c r="O5" s="57"/>
      <c r="P5" s="58"/>
      <c r="Q5" s="53"/>
      <c r="R5" s="54"/>
      <c r="S5" s="55"/>
    </row>
    <row r="6" spans="1:19" ht="14.25" thickBot="1">
      <c r="A6" s="42"/>
      <c r="B6" s="43"/>
      <c r="C6" s="42"/>
      <c r="D6" s="43"/>
      <c r="E6" s="42"/>
      <c r="F6" s="46"/>
      <c r="G6" s="43"/>
      <c r="H6" s="14">
        <v>3</v>
      </c>
      <c r="I6" s="15">
        <v>1</v>
      </c>
      <c r="J6" s="59">
        <v>194</v>
      </c>
      <c r="K6" s="60"/>
      <c r="L6" s="61"/>
      <c r="M6" s="15">
        <v>2</v>
      </c>
      <c r="N6" s="62">
        <v>194</v>
      </c>
      <c r="O6" s="63"/>
      <c r="P6" s="64"/>
      <c r="Q6" s="65" t="s">
        <v>36</v>
      </c>
      <c r="R6" s="66"/>
      <c r="S6" s="67"/>
    </row>
    <row r="7" ht="14.25" thickBot="1"/>
    <row r="8" spans="1:19" ht="13.5">
      <c r="A8" s="68" t="s">
        <v>3</v>
      </c>
      <c r="B8" s="69"/>
      <c r="C8" s="4"/>
      <c r="D8" s="69" t="s">
        <v>35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2"/>
    </row>
    <row r="9" spans="1:19" ht="40.5">
      <c r="A9" s="70"/>
      <c r="B9" s="71"/>
      <c r="C9" s="6"/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37</v>
      </c>
      <c r="J9" s="6" t="s">
        <v>9</v>
      </c>
      <c r="K9" s="6" t="s">
        <v>10</v>
      </c>
      <c r="L9" s="6" t="s">
        <v>11</v>
      </c>
      <c r="M9" s="7" t="s">
        <v>12</v>
      </c>
      <c r="N9" s="7" t="s">
        <v>54</v>
      </c>
      <c r="O9" s="6" t="s">
        <v>38</v>
      </c>
      <c r="P9" s="7" t="s">
        <v>13</v>
      </c>
      <c r="Q9" s="7" t="s">
        <v>14</v>
      </c>
      <c r="R9" s="7" t="s">
        <v>15</v>
      </c>
      <c r="S9" s="8" t="s">
        <v>16</v>
      </c>
    </row>
    <row r="10" spans="1:19" ht="13.5">
      <c r="A10" s="73" t="s">
        <v>0</v>
      </c>
      <c r="B10" s="76" t="s">
        <v>44</v>
      </c>
      <c r="C10" s="9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78">
        <f>SUM(D11:M11)+MAX(N11,O11)</f>
        <v>7.396862021227503</v>
      </c>
      <c r="Q10" s="79">
        <v>6</v>
      </c>
      <c r="R10" s="79">
        <f>P10+Q10</f>
        <v>13.396862021227502</v>
      </c>
      <c r="S10" s="81">
        <f>SUM(R10:R21)</f>
        <v>142.88730467070218</v>
      </c>
    </row>
    <row r="11" spans="1:19" ht="13.5">
      <c r="A11" s="74"/>
      <c r="B11" s="77"/>
      <c r="C11" s="9" t="s">
        <v>31</v>
      </c>
      <c r="D11" s="10">
        <f>(9/11)*(($J$4+1)-D10)/$J$4</f>
        <v>0.8223350253807107</v>
      </c>
      <c r="E11" s="10">
        <f aca="true" t="shared" si="0" ref="E11:O11">(9/11)*(($J$4+1)-E10)/$J$4</f>
        <v>0.8223350253807107</v>
      </c>
      <c r="F11" s="10">
        <f t="shared" si="0"/>
        <v>0.8223350253807107</v>
      </c>
      <c r="G11" s="10">
        <f t="shared" si="0"/>
        <v>0.8223350253807107</v>
      </c>
      <c r="H11" s="10">
        <f t="shared" si="0"/>
        <v>0.8223350253807107</v>
      </c>
      <c r="I11" s="10">
        <f t="shared" si="0"/>
        <v>0.8223350253807107</v>
      </c>
      <c r="J11" s="10">
        <f>IF(J10=1,9/11,IF(J10=2,6/11,3/11))</f>
        <v>0.2727272727272727</v>
      </c>
      <c r="K11" s="10">
        <f>IF(K10=1,9/11,IF(K10=2,6/11,3/11))</f>
        <v>0.2727272727272727</v>
      </c>
      <c r="L11" s="10">
        <f>IF(L10=1,9/11,IF(L10=2,6/11,3/11))</f>
        <v>0.2727272727272727</v>
      </c>
      <c r="M11" s="10">
        <f t="shared" si="0"/>
        <v>0.8223350253807107</v>
      </c>
      <c r="N11" s="10">
        <f t="shared" si="0"/>
        <v>0.8223350253807107</v>
      </c>
      <c r="O11" s="10">
        <f t="shared" si="0"/>
        <v>0.8223350253807107</v>
      </c>
      <c r="P11" s="78"/>
      <c r="Q11" s="79"/>
      <c r="R11" s="80"/>
      <c r="S11" s="81"/>
    </row>
    <row r="12" spans="1:19" ht="13.5">
      <c r="A12" s="74"/>
      <c r="B12" s="76" t="s">
        <v>45</v>
      </c>
      <c r="C12" s="9" t="s">
        <v>30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78">
        <f>SUM(D13:M13)+MAX(N13,O13)</f>
        <v>7.397375820056231</v>
      </c>
      <c r="Q12" s="83">
        <v>6</v>
      </c>
      <c r="R12" s="79">
        <f>P12+Q12</f>
        <v>13.397375820056231</v>
      </c>
      <c r="S12" s="81"/>
    </row>
    <row r="13" spans="1:19" ht="13.5">
      <c r="A13" s="75"/>
      <c r="B13" s="77"/>
      <c r="C13" s="9" t="s">
        <v>31</v>
      </c>
      <c r="D13" s="10">
        <f>(9/11)*(($N$4+1)-D12)/$N$4</f>
        <v>0.8223992502343018</v>
      </c>
      <c r="E13" s="10">
        <f aca="true" t="shared" si="1" ref="E13:O13">(9/11)*(($N$4+1)-E12)/$N$4</f>
        <v>0.8223992502343018</v>
      </c>
      <c r="F13" s="10">
        <f t="shared" si="1"/>
        <v>0.8223992502343018</v>
      </c>
      <c r="G13" s="10">
        <f t="shared" si="1"/>
        <v>0.8223992502343018</v>
      </c>
      <c r="H13" s="10">
        <f t="shared" si="1"/>
        <v>0.8223992502343018</v>
      </c>
      <c r="I13" s="10">
        <f t="shared" si="1"/>
        <v>0.8223992502343018</v>
      </c>
      <c r="J13" s="10">
        <f>IF(J12=1,9/11,IF(J12=2,6/11,3/11))</f>
        <v>0.2727272727272727</v>
      </c>
      <c r="K13" s="10">
        <f>IF(K12=1,9/11,IF(K12=2,6/11,3/11))</f>
        <v>0.2727272727272727</v>
      </c>
      <c r="L13" s="10">
        <f>IF(L12=1,9/11,IF(L12=2,6/11,3/11))</f>
        <v>0.2727272727272727</v>
      </c>
      <c r="M13" s="10">
        <f t="shared" si="1"/>
        <v>0.8223992502343018</v>
      </c>
      <c r="N13" s="10">
        <f t="shared" si="1"/>
        <v>0.8223992502343018</v>
      </c>
      <c r="O13" s="10">
        <f t="shared" si="1"/>
        <v>0.8223992502343018</v>
      </c>
      <c r="P13" s="78"/>
      <c r="Q13" s="84"/>
      <c r="R13" s="80"/>
      <c r="S13" s="81"/>
    </row>
    <row r="14" spans="1:19" ht="13.5">
      <c r="A14" s="73" t="s">
        <v>1</v>
      </c>
      <c r="B14" s="76" t="s">
        <v>44</v>
      </c>
      <c r="C14" s="9" t="s">
        <v>30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78">
        <f>SUM(D15:M15)+MAX(N15,O15)</f>
        <v>11.094792142530835</v>
      </c>
      <c r="Q14" s="83">
        <v>9</v>
      </c>
      <c r="R14" s="79">
        <f>P14+Q14</f>
        <v>20.094792142530835</v>
      </c>
      <c r="S14" s="81"/>
    </row>
    <row r="15" spans="1:19" ht="13.5">
      <c r="A15" s="74"/>
      <c r="B15" s="77"/>
      <c r="C15" s="9" t="s">
        <v>31</v>
      </c>
      <c r="D15" s="10">
        <f>(13.5/11)*(($J$5+1)-D14)/$J$5</f>
        <v>1.2334399269072636</v>
      </c>
      <c r="E15" s="10">
        <f aca="true" t="shared" si="2" ref="E15:O15">(13.5/11)*(($J$5+1)-E14)/$J$5</f>
        <v>1.2334399269072636</v>
      </c>
      <c r="F15" s="10">
        <f t="shared" si="2"/>
        <v>1.2334399269072636</v>
      </c>
      <c r="G15" s="10">
        <f t="shared" si="2"/>
        <v>1.2334399269072636</v>
      </c>
      <c r="H15" s="10">
        <f t="shared" si="2"/>
        <v>1.2334399269072636</v>
      </c>
      <c r="I15" s="10">
        <f t="shared" si="2"/>
        <v>1.2334399269072636</v>
      </c>
      <c r="J15" s="10">
        <f>IF(J14=1,13.5/11,IF(J14=2,9/11,4.5/11))</f>
        <v>0.4090909090909091</v>
      </c>
      <c r="K15" s="10">
        <f>IF(K14=1,13.5/11,IF(K14=2,9/11,4.5/11))</f>
        <v>0.4090909090909091</v>
      </c>
      <c r="L15" s="10">
        <f>IF(L14=1,13.5/11,IF(L14=2,9/11,4.5/11))</f>
        <v>0.4090909090909091</v>
      </c>
      <c r="M15" s="10">
        <f t="shared" si="2"/>
        <v>1.2334399269072636</v>
      </c>
      <c r="N15" s="10">
        <f t="shared" si="2"/>
        <v>1.2334399269072636</v>
      </c>
      <c r="O15" s="10">
        <f t="shared" si="2"/>
        <v>1.2334399269072636</v>
      </c>
      <c r="P15" s="78"/>
      <c r="Q15" s="84"/>
      <c r="R15" s="80"/>
      <c r="S15" s="81"/>
    </row>
    <row r="16" spans="1:19" ht="13.5">
      <c r="A16" s="74"/>
      <c r="B16" s="76" t="s">
        <v>45</v>
      </c>
      <c r="C16" s="9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78">
        <f>SUM(D17:M17)+MAX(N17,O17)</f>
        <v>11.095041322314051</v>
      </c>
      <c r="Q16" s="83">
        <v>9</v>
      </c>
      <c r="R16" s="79">
        <f>P16+Q16</f>
        <v>20.095041322314053</v>
      </c>
      <c r="S16" s="81"/>
    </row>
    <row r="17" spans="1:19" ht="13.5">
      <c r="A17" s="75"/>
      <c r="B17" s="77"/>
      <c r="C17" s="9" t="s">
        <v>31</v>
      </c>
      <c r="D17" s="10">
        <f>(13.5/11)*(($N$5+1)-D16)/$N$5</f>
        <v>1.2334710743801653</v>
      </c>
      <c r="E17" s="10">
        <f aca="true" t="shared" si="3" ref="E17:O17">(13.5/11)*(($N$5+1)-E16)/$N$5</f>
        <v>1.2334710743801653</v>
      </c>
      <c r="F17" s="10">
        <f t="shared" si="3"/>
        <v>1.2334710743801653</v>
      </c>
      <c r="G17" s="10">
        <f t="shared" si="3"/>
        <v>1.2334710743801653</v>
      </c>
      <c r="H17" s="10">
        <f t="shared" si="3"/>
        <v>1.2334710743801653</v>
      </c>
      <c r="I17" s="10">
        <f t="shared" si="3"/>
        <v>1.2334710743801653</v>
      </c>
      <c r="J17" s="10">
        <f>IF(J16=1,13.5/11,IF(J16=2,9/11,4.5/11))</f>
        <v>0.4090909090909091</v>
      </c>
      <c r="K17" s="10">
        <f>IF(K16=1,13.5/11,IF(K16=2,9/11,4.5/11))</f>
        <v>0.4090909090909091</v>
      </c>
      <c r="L17" s="10">
        <f>IF(L16=1,13.5/11,IF(L16=2,9/11,4.5/11))</f>
        <v>0.4090909090909091</v>
      </c>
      <c r="M17" s="10">
        <f t="shared" si="3"/>
        <v>1.2334710743801653</v>
      </c>
      <c r="N17" s="10">
        <f t="shared" si="3"/>
        <v>1.2334710743801653</v>
      </c>
      <c r="O17" s="10">
        <f t="shared" si="3"/>
        <v>1.2334710743801653</v>
      </c>
      <c r="P17" s="78"/>
      <c r="Q17" s="84"/>
      <c r="R17" s="80"/>
      <c r="S17" s="81"/>
    </row>
    <row r="18" spans="1:19" ht="13.5">
      <c r="A18" s="73" t="s">
        <v>43</v>
      </c>
      <c r="B18" s="76" t="s">
        <v>44</v>
      </c>
      <c r="C18" s="9" t="s">
        <v>30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78">
        <f>SUM(D19:O19)</f>
        <v>21.231255857544518</v>
      </c>
      <c r="Q18" s="83">
        <v>15</v>
      </c>
      <c r="R18" s="79">
        <f>P18+Q18</f>
        <v>36.23125585754452</v>
      </c>
      <c r="S18" s="81"/>
    </row>
    <row r="19" spans="1:19" ht="13.5">
      <c r="A19" s="74"/>
      <c r="B19" s="77"/>
      <c r="C19" s="9" t="s">
        <v>31</v>
      </c>
      <c r="D19" s="10">
        <f aca="true" t="shared" si="4" ref="D19:I19">(22.5/11)*(($J$6+1)-D18)/$J$6</f>
        <v>2.0559981255857545</v>
      </c>
      <c r="E19" s="10">
        <f t="shared" si="4"/>
        <v>2.0559981255857545</v>
      </c>
      <c r="F19" s="10">
        <f t="shared" si="4"/>
        <v>2.0559981255857545</v>
      </c>
      <c r="G19" s="10">
        <f t="shared" si="4"/>
        <v>2.0559981255857545</v>
      </c>
      <c r="H19" s="10">
        <f t="shared" si="4"/>
        <v>2.0559981255857545</v>
      </c>
      <c r="I19" s="10">
        <f t="shared" si="4"/>
        <v>2.0559981255857545</v>
      </c>
      <c r="J19" s="10">
        <f>IF(J18=1,22.5/11,IF(J18=2,20/11,10/11))</f>
        <v>0.9090909090909091</v>
      </c>
      <c r="K19" s="10">
        <f>IF(K18=1,22.5/11,IF(K18=2,20/11,10/11))</f>
        <v>0.9090909090909091</v>
      </c>
      <c r="L19" s="10">
        <f>IF(L18=1,22.5/11,IF(L18=2,20/11,10/11))</f>
        <v>0.9090909090909091</v>
      </c>
      <c r="M19" s="10">
        <f>(22.5/11)*(($J$6+1)-M18)/$J$6</f>
        <v>2.0559981255857545</v>
      </c>
      <c r="N19" s="10">
        <f>(22.5/11)*(($J$6+1)-N18)/$J$6</f>
        <v>2.0559981255857545</v>
      </c>
      <c r="O19" s="10">
        <f>(22.5/11)*(($J$6+1)-O18)/$J$6</f>
        <v>2.0559981255857545</v>
      </c>
      <c r="P19" s="78"/>
      <c r="Q19" s="84"/>
      <c r="R19" s="80"/>
      <c r="S19" s="81"/>
    </row>
    <row r="20" spans="1:19" ht="13.5">
      <c r="A20" s="74"/>
      <c r="B20" s="76" t="s">
        <v>45</v>
      </c>
      <c r="C20" s="9" t="s">
        <v>30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78">
        <f>SUM(D21:O21)</f>
        <v>24.67197750702906</v>
      </c>
      <c r="Q20" s="79">
        <v>15</v>
      </c>
      <c r="R20" s="79">
        <f>P20+Q20</f>
        <v>39.671977507029055</v>
      </c>
      <c r="S20" s="81"/>
    </row>
    <row r="21" spans="1:19" ht="14.25" thickBot="1">
      <c r="A21" s="85"/>
      <c r="B21" s="86"/>
      <c r="C21" s="24" t="s">
        <v>31</v>
      </c>
      <c r="D21" s="27">
        <f aca="true" t="shared" si="5" ref="D21:O21">(22.5/11)*(($N$6+1)-D20)/$N$6</f>
        <v>2.0559981255857545</v>
      </c>
      <c r="E21" s="27">
        <f t="shared" si="5"/>
        <v>2.0559981255857545</v>
      </c>
      <c r="F21" s="27">
        <f t="shared" si="5"/>
        <v>2.0559981255857545</v>
      </c>
      <c r="G21" s="27">
        <f t="shared" si="5"/>
        <v>2.0559981255857545</v>
      </c>
      <c r="H21" s="27">
        <f t="shared" si="5"/>
        <v>2.0559981255857545</v>
      </c>
      <c r="I21" s="27">
        <f t="shared" si="5"/>
        <v>2.0559981255857545</v>
      </c>
      <c r="J21" s="27">
        <f t="shared" si="5"/>
        <v>2.0559981255857545</v>
      </c>
      <c r="K21" s="27">
        <f t="shared" si="5"/>
        <v>2.0559981255857545</v>
      </c>
      <c r="L21" s="27">
        <f t="shared" si="5"/>
        <v>2.0559981255857545</v>
      </c>
      <c r="M21" s="27">
        <f t="shared" si="5"/>
        <v>2.0559981255857545</v>
      </c>
      <c r="N21" s="27">
        <f t="shared" si="5"/>
        <v>2.0559981255857545</v>
      </c>
      <c r="O21" s="27">
        <f t="shared" si="5"/>
        <v>2.0559981255857545</v>
      </c>
      <c r="P21" s="78"/>
      <c r="Q21" s="87"/>
      <c r="R21" s="80"/>
      <c r="S21" s="82"/>
    </row>
    <row r="22" spans="1:19" ht="14.2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3.5">
      <c r="A23" s="88" t="s">
        <v>48</v>
      </c>
      <c r="B23" s="89"/>
      <c r="C23" s="89"/>
      <c r="D23" s="89"/>
      <c r="E23" s="90" t="s">
        <v>17</v>
      </c>
      <c r="F23" s="91"/>
      <c r="G23" s="90" t="s">
        <v>18</v>
      </c>
      <c r="H23" s="91" t="s">
        <v>18</v>
      </c>
      <c r="I23" s="90" t="s">
        <v>46</v>
      </c>
      <c r="J23" s="91"/>
      <c r="K23" s="90" t="s">
        <v>47</v>
      </c>
      <c r="L23" s="91"/>
      <c r="M23" s="90" t="s">
        <v>31</v>
      </c>
      <c r="N23" s="92"/>
      <c r="O23" s="92"/>
      <c r="P23" s="91"/>
      <c r="Q23" s="93" t="s">
        <v>19</v>
      </c>
      <c r="R23" s="94"/>
      <c r="S23" s="95"/>
    </row>
    <row r="24" spans="1:19" ht="13.5">
      <c r="A24" s="96" t="s">
        <v>0</v>
      </c>
      <c r="B24" s="80"/>
      <c r="C24" s="80"/>
      <c r="D24" s="80"/>
      <c r="E24" s="97">
        <v>0</v>
      </c>
      <c r="F24" s="98"/>
      <c r="G24" s="97">
        <v>0</v>
      </c>
      <c r="H24" s="98"/>
      <c r="I24" s="97">
        <v>0</v>
      </c>
      <c r="J24" s="98"/>
      <c r="K24" s="97">
        <v>0</v>
      </c>
      <c r="L24" s="98"/>
      <c r="M24" s="97">
        <f>IF(E24+INT((G24+I24+K24)/3)&gt;=6,2.4,IF(E24+INT((G24+I24+K24)/3)&gt;=5,3,IF(E24+INT((G24+I24+K24)/3)&gt;=4,3.6,IF(E24+INT((G24+I24+K24)/3)&gt;=3,4.2,IF(E24+INT((G24+I24+K24)/3)&gt;=2,4.8,IF(E24+INT((G24+I24+K24)/3)&gt;=1,5.4,6))))))</f>
        <v>6</v>
      </c>
      <c r="N24" s="99"/>
      <c r="O24" s="99"/>
      <c r="P24" s="98"/>
      <c r="Q24" s="108">
        <f>SUM(M24:P26)</f>
        <v>20</v>
      </c>
      <c r="R24" s="109"/>
      <c r="S24" s="110"/>
    </row>
    <row r="25" spans="1:19" ht="13.5">
      <c r="A25" s="96" t="s">
        <v>1</v>
      </c>
      <c r="B25" s="80"/>
      <c r="C25" s="80"/>
      <c r="D25" s="80"/>
      <c r="E25" s="97">
        <v>0</v>
      </c>
      <c r="F25" s="98"/>
      <c r="G25" s="97">
        <v>0</v>
      </c>
      <c r="H25" s="98"/>
      <c r="I25" s="97">
        <v>0</v>
      </c>
      <c r="J25" s="98"/>
      <c r="K25" s="97">
        <v>0</v>
      </c>
      <c r="L25" s="98"/>
      <c r="M25" s="97">
        <f>IF(E25+INT((G25+I25+K25)/3)&gt;=6,2.4,IF(E25+INT((G25+I25+K25)/3)&gt;=5,38,IF(E25+INT((G25+I25+K25)/3)&gt;=4,3.6,IF(E25+INT((G25+I25+K25)/3)&gt;=3,4.2,IF(E25+INT((G25+I25+K25)/3)&gt;=2,4,IF(E25+INT((G25+I25+K25)/3)&gt;=1,5.4,7))))))</f>
        <v>7</v>
      </c>
      <c r="N25" s="99"/>
      <c r="O25" s="99"/>
      <c r="P25" s="98"/>
      <c r="Q25" s="111"/>
      <c r="R25" s="112"/>
      <c r="S25" s="113"/>
    </row>
    <row r="26" spans="1:19" ht="14.25" thickBot="1">
      <c r="A26" s="100" t="s">
        <v>2</v>
      </c>
      <c r="B26" s="101"/>
      <c r="C26" s="101"/>
      <c r="D26" s="101"/>
      <c r="E26" s="102">
        <v>0</v>
      </c>
      <c r="F26" s="103"/>
      <c r="G26" s="102">
        <v>0</v>
      </c>
      <c r="H26" s="103"/>
      <c r="I26" s="102">
        <v>0</v>
      </c>
      <c r="J26" s="103"/>
      <c r="K26" s="102">
        <v>0</v>
      </c>
      <c r="L26" s="103"/>
      <c r="M26" s="102">
        <f>IF(E26+INT((G26+I26+K26)/3)&gt;=6,2.4,IF(E26+INT((G26+I26+K26)/3)&gt;=5,38,IF(E26+INT((G26+I26+K26)/3)&gt;=4,3.6,IF(E26+INT((G26+I26+K26)/3)&gt;=3,4.2,IF(E26+INT((G26+I26+K26)/3)&gt;=2,4,IF(E26+INT((G26+I26+K26)/3)&gt;=1,5.4,7))))))</f>
        <v>7</v>
      </c>
      <c r="N26" s="104"/>
      <c r="O26" s="104"/>
      <c r="P26" s="103"/>
      <c r="Q26" s="114"/>
      <c r="R26" s="115"/>
      <c r="S26" s="116"/>
    </row>
    <row r="27" spans="1:19" ht="14.25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3.5">
      <c r="A28" s="105" t="s">
        <v>27</v>
      </c>
      <c r="B28" s="106"/>
      <c r="C28" s="106"/>
      <c r="D28" s="106"/>
      <c r="E28" s="107"/>
      <c r="F28" s="90" t="s">
        <v>25</v>
      </c>
      <c r="G28" s="92"/>
      <c r="H28" s="92"/>
      <c r="I28" s="92"/>
      <c r="J28" s="92"/>
      <c r="K28" s="92"/>
      <c r="L28" s="92"/>
      <c r="M28" s="92"/>
      <c r="N28" s="91"/>
      <c r="O28" s="69" t="s">
        <v>19</v>
      </c>
      <c r="P28" s="69"/>
      <c r="Q28" s="69"/>
      <c r="R28" s="69" t="s">
        <v>20</v>
      </c>
      <c r="S28" s="72"/>
    </row>
    <row r="29" spans="1:19" ht="13.5">
      <c r="A29" s="118" t="s">
        <v>26</v>
      </c>
      <c r="B29" s="119"/>
      <c r="C29" s="119"/>
      <c r="D29" s="119"/>
      <c r="E29" s="120"/>
      <c r="F29" s="71" t="s">
        <v>0</v>
      </c>
      <c r="G29" s="71"/>
      <c r="H29" s="71" t="s">
        <v>1</v>
      </c>
      <c r="I29" s="71"/>
      <c r="J29" s="122" t="s">
        <v>2</v>
      </c>
      <c r="K29" s="123"/>
      <c r="L29" s="122" t="s">
        <v>21</v>
      </c>
      <c r="M29" s="124"/>
      <c r="N29" s="123"/>
      <c r="O29" s="71"/>
      <c r="P29" s="71"/>
      <c r="Q29" s="71"/>
      <c r="R29" s="71"/>
      <c r="S29" s="117"/>
    </row>
    <row r="30" spans="1:19" ht="14.25" thickBot="1">
      <c r="A30" s="125" t="s">
        <v>22</v>
      </c>
      <c r="B30" s="126"/>
      <c r="C30" s="126"/>
      <c r="D30" s="126"/>
      <c r="E30" s="22">
        <v>60</v>
      </c>
      <c r="F30" s="102"/>
      <c r="G30" s="103"/>
      <c r="H30" s="102"/>
      <c r="I30" s="103"/>
      <c r="J30" s="102">
        <v>60</v>
      </c>
      <c r="K30" s="103"/>
      <c r="L30" s="127">
        <v>26</v>
      </c>
      <c r="M30" s="126"/>
      <c r="N30" s="128"/>
      <c r="O30" s="101">
        <f>IF(E30=20,IF(L30&gt;20,20,IF(L30&gt;=15,L30,IF(L30&lt;2,8,INT(L30/2)+8))),IF(L30&lt;5,8,IF(L30&gt;=60,20,INT((L30)/5)+8)))</f>
        <v>13</v>
      </c>
      <c r="P30" s="101"/>
      <c r="Q30" s="101"/>
      <c r="R30" s="101"/>
      <c r="S30" s="121"/>
    </row>
    <row r="31" spans="1:19" ht="14.25" thickBo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3.5">
      <c r="A32" s="105" t="s">
        <v>28</v>
      </c>
      <c r="B32" s="106"/>
      <c r="C32" s="106"/>
      <c r="D32" s="107"/>
      <c r="E32" s="25" t="s">
        <v>49</v>
      </c>
      <c r="F32" s="26"/>
      <c r="G32" s="25" t="s">
        <v>50</v>
      </c>
      <c r="H32" s="26"/>
      <c r="I32" s="93" t="s">
        <v>51</v>
      </c>
      <c r="J32" s="94"/>
      <c r="K32" s="95"/>
      <c r="L32" s="93" t="s">
        <v>52</v>
      </c>
      <c r="M32" s="94"/>
      <c r="N32" s="95"/>
      <c r="O32" s="11"/>
      <c r="P32" s="11"/>
      <c r="Q32" s="11"/>
      <c r="R32" s="11"/>
      <c r="S32" s="11"/>
    </row>
    <row r="33" spans="1:14" ht="13.5">
      <c r="A33" s="118"/>
      <c r="B33" s="119"/>
      <c r="C33" s="119"/>
      <c r="D33" s="120"/>
      <c r="E33" s="122" t="s">
        <v>23</v>
      </c>
      <c r="F33" s="123"/>
      <c r="G33" s="122" t="s">
        <v>53</v>
      </c>
      <c r="H33" s="123"/>
      <c r="I33" s="132"/>
      <c r="J33" s="133"/>
      <c r="K33" s="134"/>
      <c r="L33" s="132"/>
      <c r="M33" s="133"/>
      <c r="N33" s="134"/>
    </row>
    <row r="34" spans="1:14" ht="14.25" thickBot="1">
      <c r="A34" s="100" t="s">
        <v>24</v>
      </c>
      <c r="B34" s="101"/>
      <c r="C34" s="101"/>
      <c r="D34" s="101"/>
      <c r="E34" s="102">
        <v>2</v>
      </c>
      <c r="F34" s="103"/>
      <c r="G34" s="102"/>
      <c r="H34" s="103"/>
      <c r="I34" s="129">
        <f>IF((E34*0.5)&gt;4,4,(E34*0.5))+6</f>
        <v>7</v>
      </c>
      <c r="J34" s="130"/>
      <c r="K34" s="131"/>
      <c r="L34" s="129">
        <f>IF(IF((IF((H34*0.5)&gt;4,4,(H34*0.5))+6)&gt;10,10,I34+(G34*0.1))&gt;10,10,IF((IF((H34*0.5)&gt;4,4,(H34*0.5))+6)&gt;10,10,I34+(G34*0.1)))</f>
        <v>7</v>
      </c>
      <c r="M34" s="130"/>
      <c r="N34" s="131"/>
    </row>
    <row r="35" spans="1:11" ht="13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100">
    <mergeCell ref="A34:D34"/>
    <mergeCell ref="E34:F34"/>
    <mergeCell ref="G34:H34"/>
    <mergeCell ref="I34:K34"/>
    <mergeCell ref="L34:N34"/>
    <mergeCell ref="R30:S30"/>
    <mergeCell ref="A32:D33"/>
    <mergeCell ref="I32:K33"/>
    <mergeCell ref="L32:N33"/>
    <mergeCell ref="E33:F33"/>
    <mergeCell ref="G33:H33"/>
    <mergeCell ref="A30:D30"/>
    <mergeCell ref="F30:G30"/>
    <mergeCell ref="H30:I30"/>
    <mergeCell ref="J30:K30"/>
    <mergeCell ref="L30:N30"/>
    <mergeCell ref="O30:Q30"/>
    <mergeCell ref="R28:S29"/>
    <mergeCell ref="A29:E29"/>
    <mergeCell ref="F29:G29"/>
    <mergeCell ref="H29:I29"/>
    <mergeCell ref="J29:K29"/>
    <mergeCell ref="L29:N29"/>
    <mergeCell ref="I26:J26"/>
    <mergeCell ref="K26:L26"/>
    <mergeCell ref="M26:P26"/>
    <mergeCell ref="A28:E28"/>
    <mergeCell ref="F28:N28"/>
    <mergeCell ref="O28:Q29"/>
    <mergeCell ref="Q24:S26"/>
    <mergeCell ref="A25:D25"/>
    <mergeCell ref="E25:F25"/>
    <mergeCell ref="G25:H25"/>
    <mergeCell ref="I25:J25"/>
    <mergeCell ref="K25:L25"/>
    <mergeCell ref="M25:P25"/>
    <mergeCell ref="A26:D26"/>
    <mergeCell ref="E26:F26"/>
    <mergeCell ref="G26:H26"/>
    <mergeCell ref="A24:D24"/>
    <mergeCell ref="E24:F24"/>
    <mergeCell ref="G24:H24"/>
    <mergeCell ref="I24:J24"/>
    <mergeCell ref="K24:L24"/>
    <mergeCell ref="M24:P24"/>
    <mergeCell ref="R20:R21"/>
    <mergeCell ref="A23:D23"/>
    <mergeCell ref="E23:F23"/>
    <mergeCell ref="G23:H23"/>
    <mergeCell ref="I23:J23"/>
    <mergeCell ref="K23:L23"/>
    <mergeCell ref="M23:P23"/>
    <mergeCell ref="Q23:S23"/>
    <mergeCell ref="Q16:Q17"/>
    <mergeCell ref="R16:R17"/>
    <mergeCell ref="A18:A21"/>
    <mergeCell ref="B18:B19"/>
    <mergeCell ref="P18:P19"/>
    <mergeCell ref="Q18:Q19"/>
    <mergeCell ref="R18:R19"/>
    <mergeCell ref="B20:B21"/>
    <mergeCell ref="P20:P21"/>
    <mergeCell ref="Q20:Q21"/>
    <mergeCell ref="P12:P13"/>
    <mergeCell ref="Q12:Q13"/>
    <mergeCell ref="R12:R13"/>
    <mergeCell ref="A14:A17"/>
    <mergeCell ref="B14:B15"/>
    <mergeCell ref="P14:P15"/>
    <mergeCell ref="Q14:Q15"/>
    <mergeCell ref="R14:R15"/>
    <mergeCell ref="B16:B17"/>
    <mergeCell ref="P16:P17"/>
    <mergeCell ref="Q6:S6"/>
    <mergeCell ref="A8:B9"/>
    <mergeCell ref="D8:S8"/>
    <mergeCell ref="A10:A13"/>
    <mergeCell ref="B10:B11"/>
    <mergeCell ref="P10:P11"/>
    <mergeCell ref="Q10:Q11"/>
    <mergeCell ref="R10:R11"/>
    <mergeCell ref="S10:S21"/>
    <mergeCell ref="B12:B13"/>
    <mergeCell ref="A4:B6"/>
    <mergeCell ref="C4:D6"/>
    <mergeCell ref="E4:G6"/>
    <mergeCell ref="J4:L4"/>
    <mergeCell ref="N4:P4"/>
    <mergeCell ref="Q4:S5"/>
    <mergeCell ref="J5:L5"/>
    <mergeCell ref="N5:P5"/>
    <mergeCell ref="J6:L6"/>
    <mergeCell ref="N6:P6"/>
    <mergeCell ref="A1:S1"/>
    <mergeCell ref="A3:B3"/>
    <mergeCell ref="C3:D3"/>
    <mergeCell ref="E3:G3"/>
    <mergeCell ref="J3:L3"/>
    <mergeCell ref="N3:P3"/>
    <mergeCell ref="Q3:S3"/>
  </mergeCells>
  <printOptions/>
  <pageMargins left="0.7" right="0.7" top="0.75" bottom="0.75" header="0.3" footer="0.3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selection activeCell="L30" sqref="L30:N30"/>
    </sheetView>
  </sheetViews>
  <sheetFormatPr defaultColWidth="8.88671875" defaultRowHeight="13.5"/>
  <sheetData>
    <row r="1" spans="1:19" ht="27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ht="19.5" thickBot="1">
      <c r="B2" s="12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2"/>
      <c r="Q2" s="2"/>
      <c r="R2" s="2"/>
      <c r="S2" s="2"/>
    </row>
    <row r="3" spans="1:19" ht="23.25" thickBot="1">
      <c r="A3" s="29" t="s">
        <v>40</v>
      </c>
      <c r="B3" s="30"/>
      <c r="C3" s="29" t="s">
        <v>41</v>
      </c>
      <c r="D3" s="30"/>
      <c r="E3" s="29" t="s">
        <v>42</v>
      </c>
      <c r="F3" s="31"/>
      <c r="G3" s="30"/>
      <c r="H3" s="20" t="s">
        <v>29</v>
      </c>
      <c r="I3" s="21" t="s">
        <v>32</v>
      </c>
      <c r="J3" s="32" t="s">
        <v>33</v>
      </c>
      <c r="K3" s="33"/>
      <c r="L3" s="34"/>
      <c r="M3" s="21" t="s">
        <v>32</v>
      </c>
      <c r="N3" s="33" t="s">
        <v>33</v>
      </c>
      <c r="O3" s="33"/>
      <c r="P3" s="34"/>
      <c r="Q3" s="35" t="s">
        <v>39</v>
      </c>
      <c r="R3" s="36"/>
      <c r="S3" s="37"/>
    </row>
    <row r="4" spans="1:19" ht="14.25" thickBot="1">
      <c r="A4" s="38">
        <v>3</v>
      </c>
      <c r="B4" s="39"/>
      <c r="C4" s="38"/>
      <c r="D4" s="39"/>
      <c r="E4" s="38"/>
      <c r="F4" s="44"/>
      <c r="G4" s="39"/>
      <c r="H4" s="18">
        <v>1</v>
      </c>
      <c r="I4" s="19">
        <v>1</v>
      </c>
      <c r="J4" s="47">
        <v>197</v>
      </c>
      <c r="K4" s="48"/>
      <c r="L4" s="49"/>
      <c r="M4" s="19">
        <v>2</v>
      </c>
      <c r="N4" s="50">
        <v>194</v>
      </c>
      <c r="O4" s="51"/>
      <c r="P4" s="52"/>
      <c r="Q4" s="53">
        <f>S10+Q24+O30+L34</f>
        <v>192.88730467070218</v>
      </c>
      <c r="R4" s="54"/>
      <c r="S4" s="55"/>
    </row>
    <row r="5" spans="1:19" ht="14.25" thickBot="1">
      <c r="A5" s="40"/>
      <c r="B5" s="41"/>
      <c r="C5" s="40"/>
      <c r="D5" s="41"/>
      <c r="E5" s="40"/>
      <c r="F5" s="45"/>
      <c r="G5" s="41"/>
      <c r="H5" s="16">
        <v>2</v>
      </c>
      <c r="I5" s="17">
        <v>1</v>
      </c>
      <c r="J5" s="56">
        <v>199</v>
      </c>
      <c r="K5" s="57"/>
      <c r="L5" s="58"/>
      <c r="M5" s="17">
        <v>2</v>
      </c>
      <c r="N5" s="56">
        <v>198</v>
      </c>
      <c r="O5" s="57"/>
      <c r="P5" s="58"/>
      <c r="Q5" s="53"/>
      <c r="R5" s="54"/>
      <c r="S5" s="55"/>
    </row>
    <row r="6" spans="1:19" ht="14.25" thickBot="1">
      <c r="A6" s="42"/>
      <c r="B6" s="43"/>
      <c r="C6" s="42"/>
      <c r="D6" s="43"/>
      <c r="E6" s="42"/>
      <c r="F6" s="46"/>
      <c r="G6" s="43"/>
      <c r="H6" s="14">
        <v>3</v>
      </c>
      <c r="I6" s="15">
        <v>1</v>
      </c>
      <c r="J6" s="59">
        <v>194</v>
      </c>
      <c r="K6" s="60"/>
      <c r="L6" s="61"/>
      <c r="M6" s="15">
        <v>2</v>
      </c>
      <c r="N6" s="62">
        <v>194</v>
      </c>
      <c r="O6" s="63"/>
      <c r="P6" s="64"/>
      <c r="Q6" s="65" t="s">
        <v>36</v>
      </c>
      <c r="R6" s="66"/>
      <c r="S6" s="67"/>
    </row>
    <row r="7" ht="14.25" thickBot="1"/>
    <row r="8" spans="1:19" ht="13.5">
      <c r="A8" s="68" t="s">
        <v>3</v>
      </c>
      <c r="B8" s="69"/>
      <c r="C8" s="4"/>
      <c r="D8" s="69" t="s">
        <v>35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2"/>
    </row>
    <row r="9" spans="1:19" ht="40.5">
      <c r="A9" s="70"/>
      <c r="B9" s="71"/>
      <c r="C9" s="6"/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37</v>
      </c>
      <c r="J9" s="6" t="s">
        <v>9</v>
      </c>
      <c r="K9" s="6" t="s">
        <v>10</v>
      </c>
      <c r="L9" s="6" t="s">
        <v>11</v>
      </c>
      <c r="M9" s="7" t="s">
        <v>12</v>
      </c>
      <c r="N9" s="7" t="s">
        <v>54</v>
      </c>
      <c r="O9" s="6" t="s">
        <v>38</v>
      </c>
      <c r="P9" s="7" t="s">
        <v>13</v>
      </c>
      <c r="Q9" s="7" t="s">
        <v>14</v>
      </c>
      <c r="R9" s="7" t="s">
        <v>15</v>
      </c>
      <c r="S9" s="8" t="s">
        <v>16</v>
      </c>
    </row>
    <row r="10" spans="1:19" ht="13.5">
      <c r="A10" s="73" t="s">
        <v>0</v>
      </c>
      <c r="B10" s="76" t="s">
        <v>44</v>
      </c>
      <c r="C10" s="9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78">
        <f>SUM(D11:M11)+MAX(N11,O11)</f>
        <v>7.396862021227503</v>
      </c>
      <c r="Q10" s="79">
        <v>6</v>
      </c>
      <c r="R10" s="79">
        <f>P10+Q10</f>
        <v>13.396862021227502</v>
      </c>
      <c r="S10" s="81">
        <f>SUM(R10:R21)</f>
        <v>142.88730467070218</v>
      </c>
    </row>
    <row r="11" spans="1:19" ht="13.5">
      <c r="A11" s="74"/>
      <c r="B11" s="77"/>
      <c r="C11" s="9" t="s">
        <v>31</v>
      </c>
      <c r="D11" s="10">
        <f>(9/11)*(($J$4+1)-D10)/$J$4</f>
        <v>0.8223350253807107</v>
      </c>
      <c r="E11" s="10">
        <f aca="true" t="shared" si="0" ref="E11:O11">(9/11)*(($J$4+1)-E10)/$J$4</f>
        <v>0.8223350253807107</v>
      </c>
      <c r="F11" s="10">
        <f t="shared" si="0"/>
        <v>0.8223350253807107</v>
      </c>
      <c r="G11" s="10">
        <f t="shared" si="0"/>
        <v>0.8223350253807107</v>
      </c>
      <c r="H11" s="10">
        <f t="shared" si="0"/>
        <v>0.8223350253807107</v>
      </c>
      <c r="I11" s="10">
        <f t="shared" si="0"/>
        <v>0.8223350253807107</v>
      </c>
      <c r="J11" s="10">
        <f>IF(J10=1,9/11,IF(J10=2,6/11,3/11))</f>
        <v>0.2727272727272727</v>
      </c>
      <c r="K11" s="10">
        <f>IF(K10=1,9/11,IF(K10=2,6/11,3/11))</f>
        <v>0.2727272727272727</v>
      </c>
      <c r="L11" s="10">
        <f>IF(L10=1,9/11,IF(L10=2,6/11,3/11))</f>
        <v>0.2727272727272727</v>
      </c>
      <c r="M11" s="10">
        <f t="shared" si="0"/>
        <v>0.8223350253807107</v>
      </c>
      <c r="N11" s="10">
        <f t="shared" si="0"/>
        <v>0.8223350253807107</v>
      </c>
      <c r="O11" s="10">
        <f t="shared" si="0"/>
        <v>0.8223350253807107</v>
      </c>
      <c r="P11" s="78"/>
      <c r="Q11" s="79"/>
      <c r="R11" s="80"/>
      <c r="S11" s="81"/>
    </row>
    <row r="12" spans="1:19" ht="13.5">
      <c r="A12" s="74"/>
      <c r="B12" s="76" t="s">
        <v>45</v>
      </c>
      <c r="C12" s="9" t="s">
        <v>30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78">
        <f>SUM(D13:M13)+MAX(N13,O13)</f>
        <v>7.397375820056231</v>
      </c>
      <c r="Q12" s="83">
        <v>6</v>
      </c>
      <c r="R12" s="79">
        <f>P12+Q12</f>
        <v>13.397375820056231</v>
      </c>
      <c r="S12" s="81"/>
    </row>
    <row r="13" spans="1:19" ht="13.5">
      <c r="A13" s="75"/>
      <c r="B13" s="77"/>
      <c r="C13" s="9" t="s">
        <v>31</v>
      </c>
      <c r="D13" s="10">
        <f>(9/11)*(($N$4+1)-D12)/$N$4</f>
        <v>0.8223992502343018</v>
      </c>
      <c r="E13" s="10">
        <f aca="true" t="shared" si="1" ref="E13:O13">(9/11)*(($N$4+1)-E12)/$N$4</f>
        <v>0.8223992502343018</v>
      </c>
      <c r="F13" s="10">
        <f t="shared" si="1"/>
        <v>0.8223992502343018</v>
      </c>
      <c r="G13" s="10">
        <f t="shared" si="1"/>
        <v>0.8223992502343018</v>
      </c>
      <c r="H13" s="10">
        <f t="shared" si="1"/>
        <v>0.8223992502343018</v>
      </c>
      <c r="I13" s="10">
        <f t="shared" si="1"/>
        <v>0.8223992502343018</v>
      </c>
      <c r="J13" s="10">
        <f>IF(J12=1,9/11,IF(J12=2,6/11,3/11))</f>
        <v>0.2727272727272727</v>
      </c>
      <c r="K13" s="10">
        <f>IF(K12=1,9/11,IF(K12=2,6/11,3/11))</f>
        <v>0.2727272727272727</v>
      </c>
      <c r="L13" s="10">
        <f>IF(L12=1,9/11,IF(L12=2,6/11,3/11))</f>
        <v>0.2727272727272727</v>
      </c>
      <c r="M13" s="10">
        <f t="shared" si="1"/>
        <v>0.8223992502343018</v>
      </c>
      <c r="N13" s="10">
        <f t="shared" si="1"/>
        <v>0.8223992502343018</v>
      </c>
      <c r="O13" s="10">
        <f t="shared" si="1"/>
        <v>0.8223992502343018</v>
      </c>
      <c r="P13" s="78"/>
      <c r="Q13" s="84"/>
      <c r="R13" s="80"/>
      <c r="S13" s="81"/>
    </row>
    <row r="14" spans="1:19" ht="13.5">
      <c r="A14" s="73" t="s">
        <v>1</v>
      </c>
      <c r="B14" s="76" t="s">
        <v>44</v>
      </c>
      <c r="C14" s="9" t="s">
        <v>30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78">
        <f>SUM(D15:M15)+MAX(N15,O15)</f>
        <v>11.094792142530835</v>
      </c>
      <c r="Q14" s="83">
        <v>9</v>
      </c>
      <c r="R14" s="79">
        <f>P14+Q14</f>
        <v>20.094792142530835</v>
      </c>
      <c r="S14" s="81"/>
    </row>
    <row r="15" spans="1:19" ht="13.5">
      <c r="A15" s="74"/>
      <c r="B15" s="77"/>
      <c r="C15" s="9" t="s">
        <v>31</v>
      </c>
      <c r="D15" s="10">
        <f>(13.5/11)*(($J$5+1)-D14)/$J$5</f>
        <v>1.2334399269072636</v>
      </c>
      <c r="E15" s="10">
        <f aca="true" t="shared" si="2" ref="E15:O15">(13.5/11)*(($J$5+1)-E14)/$J$5</f>
        <v>1.2334399269072636</v>
      </c>
      <c r="F15" s="10">
        <f t="shared" si="2"/>
        <v>1.2334399269072636</v>
      </c>
      <c r="G15" s="10">
        <f t="shared" si="2"/>
        <v>1.2334399269072636</v>
      </c>
      <c r="H15" s="10">
        <f t="shared" si="2"/>
        <v>1.2334399269072636</v>
      </c>
      <c r="I15" s="10">
        <f t="shared" si="2"/>
        <v>1.2334399269072636</v>
      </c>
      <c r="J15" s="10">
        <f>IF(J14=1,13.5/11,IF(J14=2,9/11,4.5/11))</f>
        <v>0.4090909090909091</v>
      </c>
      <c r="K15" s="10">
        <f>IF(K14=1,13.5/11,IF(K14=2,9/11,4.5/11))</f>
        <v>0.4090909090909091</v>
      </c>
      <c r="L15" s="10">
        <f>IF(L14=1,13.5/11,IF(L14=2,9/11,4.5/11))</f>
        <v>0.4090909090909091</v>
      </c>
      <c r="M15" s="10">
        <f t="shared" si="2"/>
        <v>1.2334399269072636</v>
      </c>
      <c r="N15" s="10">
        <f t="shared" si="2"/>
        <v>1.2334399269072636</v>
      </c>
      <c r="O15" s="10">
        <f t="shared" si="2"/>
        <v>1.2334399269072636</v>
      </c>
      <c r="P15" s="78"/>
      <c r="Q15" s="84"/>
      <c r="R15" s="80"/>
      <c r="S15" s="81"/>
    </row>
    <row r="16" spans="1:19" ht="13.5">
      <c r="A16" s="74"/>
      <c r="B16" s="76" t="s">
        <v>45</v>
      </c>
      <c r="C16" s="9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78">
        <f>SUM(D17:M17)+MAX(N17,O17)</f>
        <v>11.095041322314051</v>
      </c>
      <c r="Q16" s="83">
        <v>9</v>
      </c>
      <c r="R16" s="79">
        <f>P16+Q16</f>
        <v>20.095041322314053</v>
      </c>
      <c r="S16" s="81"/>
    </row>
    <row r="17" spans="1:19" ht="13.5">
      <c r="A17" s="75"/>
      <c r="B17" s="77"/>
      <c r="C17" s="9" t="s">
        <v>31</v>
      </c>
      <c r="D17" s="10">
        <f>(13.5/11)*(($N$5+1)-D16)/$N$5</f>
        <v>1.2334710743801653</v>
      </c>
      <c r="E17" s="10">
        <f aca="true" t="shared" si="3" ref="E17:O17">(13.5/11)*(($N$5+1)-E16)/$N$5</f>
        <v>1.2334710743801653</v>
      </c>
      <c r="F17" s="10">
        <f t="shared" si="3"/>
        <v>1.2334710743801653</v>
      </c>
      <c r="G17" s="10">
        <f t="shared" si="3"/>
        <v>1.2334710743801653</v>
      </c>
      <c r="H17" s="10">
        <f t="shared" si="3"/>
        <v>1.2334710743801653</v>
      </c>
      <c r="I17" s="10">
        <f t="shared" si="3"/>
        <v>1.2334710743801653</v>
      </c>
      <c r="J17" s="10">
        <f>IF(J16=1,13.5/11,IF(J16=2,9/11,4.5/11))</f>
        <v>0.4090909090909091</v>
      </c>
      <c r="K17" s="10">
        <f>IF(K16=1,13.5/11,IF(K16=2,9/11,4.5/11))</f>
        <v>0.4090909090909091</v>
      </c>
      <c r="L17" s="10">
        <f>IF(L16=1,13.5/11,IF(L16=2,9/11,4.5/11))</f>
        <v>0.4090909090909091</v>
      </c>
      <c r="M17" s="10">
        <f t="shared" si="3"/>
        <v>1.2334710743801653</v>
      </c>
      <c r="N17" s="10">
        <f t="shared" si="3"/>
        <v>1.2334710743801653</v>
      </c>
      <c r="O17" s="10">
        <f t="shared" si="3"/>
        <v>1.2334710743801653</v>
      </c>
      <c r="P17" s="78"/>
      <c r="Q17" s="84"/>
      <c r="R17" s="80"/>
      <c r="S17" s="81"/>
    </row>
    <row r="18" spans="1:19" ht="13.5">
      <c r="A18" s="73" t="s">
        <v>43</v>
      </c>
      <c r="B18" s="76" t="s">
        <v>44</v>
      </c>
      <c r="C18" s="9" t="s">
        <v>30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78">
        <f>SUM(D19:O19)</f>
        <v>21.231255857544518</v>
      </c>
      <c r="Q18" s="83">
        <v>15</v>
      </c>
      <c r="R18" s="79">
        <f>P18+Q18</f>
        <v>36.23125585754452</v>
      </c>
      <c r="S18" s="81"/>
    </row>
    <row r="19" spans="1:19" ht="13.5">
      <c r="A19" s="74"/>
      <c r="B19" s="77"/>
      <c r="C19" s="9" t="s">
        <v>31</v>
      </c>
      <c r="D19" s="10">
        <f aca="true" t="shared" si="4" ref="D19:I19">(22.5/11)*(($J$6+1)-D18)/$J$6</f>
        <v>2.0559981255857545</v>
      </c>
      <c r="E19" s="10">
        <f t="shared" si="4"/>
        <v>2.0559981255857545</v>
      </c>
      <c r="F19" s="10">
        <f t="shared" si="4"/>
        <v>2.0559981255857545</v>
      </c>
      <c r="G19" s="10">
        <f t="shared" si="4"/>
        <v>2.0559981255857545</v>
      </c>
      <c r="H19" s="10">
        <f t="shared" si="4"/>
        <v>2.0559981255857545</v>
      </c>
      <c r="I19" s="10">
        <f t="shared" si="4"/>
        <v>2.0559981255857545</v>
      </c>
      <c r="J19" s="10">
        <f>IF(J18=1,22.5/11,IF(J18=2,20/11,10/11))</f>
        <v>0.9090909090909091</v>
      </c>
      <c r="K19" s="10">
        <f>IF(K18=1,22.5/11,IF(K18=2,20/11,10/11))</f>
        <v>0.9090909090909091</v>
      </c>
      <c r="L19" s="10">
        <f>IF(L18=1,22.5/11,IF(L18=2,20/11,10/11))</f>
        <v>0.9090909090909091</v>
      </c>
      <c r="M19" s="10">
        <f>(22.5/11)*(($J$6+1)-M18)/$J$6</f>
        <v>2.0559981255857545</v>
      </c>
      <c r="N19" s="10">
        <f>(22.5/11)*(($J$6+1)-N18)/$J$6</f>
        <v>2.0559981255857545</v>
      </c>
      <c r="O19" s="10">
        <f>(22.5/11)*(($J$6+1)-O18)/$J$6</f>
        <v>2.0559981255857545</v>
      </c>
      <c r="P19" s="78"/>
      <c r="Q19" s="84"/>
      <c r="R19" s="80"/>
      <c r="S19" s="81"/>
    </row>
    <row r="20" spans="1:19" ht="13.5">
      <c r="A20" s="74"/>
      <c r="B20" s="76" t="s">
        <v>45</v>
      </c>
      <c r="C20" s="9" t="s">
        <v>30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78">
        <f>SUM(D21:O21)</f>
        <v>24.67197750702906</v>
      </c>
      <c r="Q20" s="79">
        <v>15</v>
      </c>
      <c r="R20" s="79">
        <f>P20+Q20</f>
        <v>39.671977507029055</v>
      </c>
      <c r="S20" s="81"/>
    </row>
    <row r="21" spans="1:19" ht="14.25" thickBot="1">
      <c r="A21" s="85"/>
      <c r="B21" s="86"/>
      <c r="C21" s="24" t="s">
        <v>31</v>
      </c>
      <c r="D21" s="27">
        <f aca="true" t="shared" si="5" ref="D21:O21">(22.5/11)*(($N$6+1)-D20)/$N$6</f>
        <v>2.0559981255857545</v>
      </c>
      <c r="E21" s="27">
        <f t="shared" si="5"/>
        <v>2.0559981255857545</v>
      </c>
      <c r="F21" s="27">
        <f t="shared" si="5"/>
        <v>2.0559981255857545</v>
      </c>
      <c r="G21" s="27">
        <f t="shared" si="5"/>
        <v>2.0559981255857545</v>
      </c>
      <c r="H21" s="27">
        <f t="shared" si="5"/>
        <v>2.0559981255857545</v>
      </c>
      <c r="I21" s="27">
        <f t="shared" si="5"/>
        <v>2.0559981255857545</v>
      </c>
      <c r="J21" s="27">
        <f t="shared" si="5"/>
        <v>2.0559981255857545</v>
      </c>
      <c r="K21" s="27">
        <f t="shared" si="5"/>
        <v>2.0559981255857545</v>
      </c>
      <c r="L21" s="27">
        <f t="shared" si="5"/>
        <v>2.0559981255857545</v>
      </c>
      <c r="M21" s="27">
        <f t="shared" si="5"/>
        <v>2.0559981255857545</v>
      </c>
      <c r="N21" s="27">
        <f t="shared" si="5"/>
        <v>2.0559981255857545</v>
      </c>
      <c r="O21" s="27">
        <f t="shared" si="5"/>
        <v>2.0559981255857545</v>
      </c>
      <c r="P21" s="78"/>
      <c r="Q21" s="87"/>
      <c r="R21" s="80"/>
      <c r="S21" s="82"/>
    </row>
    <row r="22" spans="1:19" ht="14.2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3.5">
      <c r="A23" s="88" t="s">
        <v>48</v>
      </c>
      <c r="B23" s="89"/>
      <c r="C23" s="89"/>
      <c r="D23" s="89"/>
      <c r="E23" s="90" t="s">
        <v>17</v>
      </c>
      <c r="F23" s="91"/>
      <c r="G23" s="90" t="s">
        <v>18</v>
      </c>
      <c r="H23" s="91" t="s">
        <v>18</v>
      </c>
      <c r="I23" s="90" t="s">
        <v>46</v>
      </c>
      <c r="J23" s="91"/>
      <c r="K23" s="90" t="s">
        <v>47</v>
      </c>
      <c r="L23" s="91"/>
      <c r="M23" s="90" t="s">
        <v>31</v>
      </c>
      <c r="N23" s="92"/>
      <c r="O23" s="92"/>
      <c r="P23" s="91"/>
      <c r="Q23" s="93" t="s">
        <v>19</v>
      </c>
      <c r="R23" s="94"/>
      <c r="S23" s="95"/>
    </row>
    <row r="24" spans="1:19" ht="13.5">
      <c r="A24" s="96" t="s">
        <v>0</v>
      </c>
      <c r="B24" s="80"/>
      <c r="C24" s="80"/>
      <c r="D24" s="80"/>
      <c r="E24" s="97">
        <v>0</v>
      </c>
      <c r="F24" s="98"/>
      <c r="G24" s="97">
        <v>0</v>
      </c>
      <c r="H24" s="98"/>
      <c r="I24" s="97">
        <v>0</v>
      </c>
      <c r="J24" s="98"/>
      <c r="K24" s="97">
        <v>0</v>
      </c>
      <c r="L24" s="98"/>
      <c r="M24" s="97">
        <f>IF(E24+INT((G24+I24+K24)/3)&gt;=6,2.4,IF(E24+INT((G24+I24+K24)/3)&gt;=5,3,IF(E24+INT((G24+I24+K24)/3)&gt;=4,3.6,IF(E24+INT((G24+I24+K24)/3)&gt;=3,4.2,IF(E24+INT((G24+I24+K24)/3)&gt;=2,4.8,IF(E24+INT((G24+I24+K24)/3)&gt;=1,5.4,6))))))</f>
        <v>6</v>
      </c>
      <c r="N24" s="99"/>
      <c r="O24" s="99"/>
      <c r="P24" s="98"/>
      <c r="Q24" s="108">
        <f>SUM(M24:P26)</f>
        <v>20</v>
      </c>
      <c r="R24" s="109"/>
      <c r="S24" s="110"/>
    </row>
    <row r="25" spans="1:19" ht="13.5">
      <c r="A25" s="96" t="s">
        <v>1</v>
      </c>
      <c r="B25" s="80"/>
      <c r="C25" s="80"/>
      <c r="D25" s="80"/>
      <c r="E25" s="97">
        <v>0</v>
      </c>
      <c r="F25" s="98"/>
      <c r="G25" s="97">
        <v>0</v>
      </c>
      <c r="H25" s="98"/>
      <c r="I25" s="97">
        <v>0</v>
      </c>
      <c r="J25" s="98"/>
      <c r="K25" s="97">
        <v>0</v>
      </c>
      <c r="L25" s="98"/>
      <c r="M25" s="97">
        <f>IF(E25+INT((G25+I25+K25)/3)&gt;=6,2.4,IF(E25+INT((G25+I25+K25)/3)&gt;=5,38,IF(E25+INT((G25+I25+K25)/3)&gt;=4,3.6,IF(E25+INT((G25+I25+K25)/3)&gt;=3,4.2,IF(E25+INT((G25+I25+K25)/3)&gt;=2,4,IF(E25+INT((G25+I25+K25)/3)&gt;=1,5.4,7))))))</f>
        <v>7</v>
      </c>
      <c r="N25" s="99"/>
      <c r="O25" s="99"/>
      <c r="P25" s="98"/>
      <c r="Q25" s="111"/>
      <c r="R25" s="112"/>
      <c r="S25" s="113"/>
    </row>
    <row r="26" spans="1:19" ht="14.25" thickBot="1">
      <c r="A26" s="100" t="s">
        <v>2</v>
      </c>
      <c r="B26" s="101"/>
      <c r="C26" s="101"/>
      <c r="D26" s="101"/>
      <c r="E26" s="102">
        <v>0</v>
      </c>
      <c r="F26" s="103"/>
      <c r="G26" s="102">
        <v>0</v>
      </c>
      <c r="H26" s="103"/>
      <c r="I26" s="102">
        <v>0</v>
      </c>
      <c r="J26" s="103"/>
      <c r="K26" s="102">
        <v>0</v>
      </c>
      <c r="L26" s="103"/>
      <c r="M26" s="102">
        <f>IF(E26+INT((G26+I26+K26)/3)&gt;=6,2.4,IF(E26+INT((G26+I26+K26)/3)&gt;=5,38,IF(E26+INT((G26+I26+K26)/3)&gt;=4,3.6,IF(E26+INT((G26+I26+K26)/3)&gt;=3,4.2,IF(E26+INT((G26+I26+K26)/3)&gt;=2,4,IF(E26+INT((G26+I26+K26)/3)&gt;=1,5.4,7))))))</f>
        <v>7</v>
      </c>
      <c r="N26" s="104"/>
      <c r="O26" s="104"/>
      <c r="P26" s="103"/>
      <c r="Q26" s="114"/>
      <c r="R26" s="115"/>
      <c r="S26" s="116"/>
    </row>
    <row r="27" spans="1:19" ht="14.25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3.5">
      <c r="A28" s="105" t="s">
        <v>27</v>
      </c>
      <c r="B28" s="106"/>
      <c r="C28" s="106"/>
      <c r="D28" s="106"/>
      <c r="E28" s="107"/>
      <c r="F28" s="90" t="s">
        <v>25</v>
      </c>
      <c r="G28" s="92"/>
      <c r="H28" s="92"/>
      <c r="I28" s="92"/>
      <c r="J28" s="92"/>
      <c r="K28" s="92"/>
      <c r="L28" s="92"/>
      <c r="M28" s="92"/>
      <c r="N28" s="91"/>
      <c r="O28" s="69" t="s">
        <v>19</v>
      </c>
      <c r="P28" s="69"/>
      <c r="Q28" s="69"/>
      <c r="R28" s="69" t="s">
        <v>20</v>
      </c>
      <c r="S28" s="72"/>
    </row>
    <row r="29" spans="1:19" ht="13.5">
      <c r="A29" s="118" t="s">
        <v>26</v>
      </c>
      <c r="B29" s="119"/>
      <c r="C29" s="119"/>
      <c r="D29" s="119"/>
      <c r="E29" s="120"/>
      <c r="F29" s="71" t="s">
        <v>0</v>
      </c>
      <c r="G29" s="71"/>
      <c r="H29" s="71" t="s">
        <v>1</v>
      </c>
      <c r="I29" s="71"/>
      <c r="J29" s="122" t="s">
        <v>2</v>
      </c>
      <c r="K29" s="123"/>
      <c r="L29" s="122" t="s">
        <v>21</v>
      </c>
      <c r="M29" s="124"/>
      <c r="N29" s="123"/>
      <c r="O29" s="71"/>
      <c r="P29" s="71"/>
      <c r="Q29" s="71"/>
      <c r="R29" s="71"/>
      <c r="S29" s="117"/>
    </row>
    <row r="30" spans="1:19" ht="14.25" thickBot="1">
      <c r="A30" s="125" t="s">
        <v>22</v>
      </c>
      <c r="B30" s="126"/>
      <c r="C30" s="126"/>
      <c r="D30" s="126"/>
      <c r="E30" s="22">
        <v>60</v>
      </c>
      <c r="F30" s="102"/>
      <c r="G30" s="103"/>
      <c r="H30" s="102"/>
      <c r="I30" s="103"/>
      <c r="J30" s="102">
        <v>60</v>
      </c>
      <c r="K30" s="103"/>
      <c r="L30" s="127">
        <v>72</v>
      </c>
      <c r="M30" s="126"/>
      <c r="N30" s="128"/>
      <c r="O30" s="101">
        <f>IF(E30=20,IF(L30&gt;20,20,IF(L30&gt;=15,L30,IF(L30&lt;2,8,INT(L30/2)+8))),IF(L30&lt;5,8,IF(L30&gt;=60,20,INT((L30)/5)+8)))</f>
        <v>20</v>
      </c>
      <c r="P30" s="101"/>
      <c r="Q30" s="101"/>
      <c r="R30" s="101"/>
      <c r="S30" s="121"/>
    </row>
    <row r="31" spans="1:19" ht="14.25" thickBo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3.5">
      <c r="A32" s="105" t="s">
        <v>28</v>
      </c>
      <c r="B32" s="106"/>
      <c r="C32" s="106"/>
      <c r="D32" s="107"/>
      <c r="E32" s="25" t="s">
        <v>49</v>
      </c>
      <c r="F32" s="26"/>
      <c r="G32" s="25" t="s">
        <v>50</v>
      </c>
      <c r="H32" s="26"/>
      <c r="I32" s="93" t="s">
        <v>51</v>
      </c>
      <c r="J32" s="94"/>
      <c r="K32" s="95"/>
      <c r="L32" s="93" t="s">
        <v>52</v>
      </c>
      <c r="M32" s="94"/>
      <c r="N32" s="95"/>
      <c r="O32" s="11"/>
      <c r="P32" s="11"/>
      <c r="Q32" s="11"/>
      <c r="R32" s="11"/>
      <c r="S32" s="11"/>
    </row>
    <row r="33" spans="1:14" ht="13.5">
      <c r="A33" s="118"/>
      <c r="B33" s="119"/>
      <c r="C33" s="119"/>
      <c r="D33" s="120"/>
      <c r="E33" s="122" t="s">
        <v>23</v>
      </c>
      <c r="F33" s="123"/>
      <c r="G33" s="122" t="s">
        <v>53</v>
      </c>
      <c r="H33" s="123"/>
      <c r="I33" s="132"/>
      <c r="J33" s="133"/>
      <c r="K33" s="134"/>
      <c r="L33" s="132"/>
      <c r="M33" s="133"/>
      <c r="N33" s="134"/>
    </row>
    <row r="34" spans="1:14" ht="14.25" thickBot="1">
      <c r="A34" s="100" t="s">
        <v>24</v>
      </c>
      <c r="B34" s="101"/>
      <c r="C34" s="101"/>
      <c r="D34" s="101"/>
      <c r="E34" s="102">
        <v>8</v>
      </c>
      <c r="F34" s="103"/>
      <c r="G34" s="102"/>
      <c r="H34" s="103"/>
      <c r="I34" s="129">
        <f>IF((E34*0.5)&gt;4,4,(E34*0.5))+6</f>
        <v>10</v>
      </c>
      <c r="J34" s="130"/>
      <c r="K34" s="131"/>
      <c r="L34" s="129">
        <f>IF(IF((IF((H34*0.5)&gt;4,4,(H34*0.5))+6)&gt;10,10,I34+(G34*0.1))&gt;10,10,IF((IF((H34*0.5)&gt;4,4,(H34*0.5))+6)&gt;10,10,I34+(G34*0.1)))</f>
        <v>10</v>
      </c>
      <c r="M34" s="130"/>
      <c r="N34" s="131"/>
    </row>
    <row r="35" spans="1:11" ht="13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100">
    <mergeCell ref="A34:D34"/>
    <mergeCell ref="E34:F34"/>
    <mergeCell ref="G34:H34"/>
    <mergeCell ref="I34:K34"/>
    <mergeCell ref="L34:N34"/>
    <mergeCell ref="R30:S30"/>
    <mergeCell ref="A32:D33"/>
    <mergeCell ref="I32:K33"/>
    <mergeCell ref="L32:N33"/>
    <mergeCell ref="E33:F33"/>
    <mergeCell ref="G33:H33"/>
    <mergeCell ref="A30:D30"/>
    <mergeCell ref="F30:G30"/>
    <mergeCell ref="H30:I30"/>
    <mergeCell ref="J30:K30"/>
    <mergeCell ref="L30:N30"/>
    <mergeCell ref="O30:Q30"/>
    <mergeCell ref="R28:S29"/>
    <mergeCell ref="A29:E29"/>
    <mergeCell ref="F29:G29"/>
    <mergeCell ref="H29:I29"/>
    <mergeCell ref="J29:K29"/>
    <mergeCell ref="L29:N29"/>
    <mergeCell ref="I26:J26"/>
    <mergeCell ref="K26:L26"/>
    <mergeCell ref="M26:P26"/>
    <mergeCell ref="A28:E28"/>
    <mergeCell ref="F28:N28"/>
    <mergeCell ref="O28:Q29"/>
    <mergeCell ref="Q24:S26"/>
    <mergeCell ref="A25:D25"/>
    <mergeCell ref="E25:F25"/>
    <mergeCell ref="G25:H25"/>
    <mergeCell ref="I25:J25"/>
    <mergeCell ref="K25:L25"/>
    <mergeCell ref="M25:P25"/>
    <mergeCell ref="A26:D26"/>
    <mergeCell ref="E26:F26"/>
    <mergeCell ref="G26:H26"/>
    <mergeCell ref="A24:D24"/>
    <mergeCell ref="E24:F24"/>
    <mergeCell ref="G24:H24"/>
    <mergeCell ref="I24:J24"/>
    <mergeCell ref="K24:L24"/>
    <mergeCell ref="M24:P24"/>
    <mergeCell ref="R20:R21"/>
    <mergeCell ref="A23:D23"/>
    <mergeCell ref="E23:F23"/>
    <mergeCell ref="G23:H23"/>
    <mergeCell ref="I23:J23"/>
    <mergeCell ref="K23:L23"/>
    <mergeCell ref="M23:P23"/>
    <mergeCell ref="Q23:S23"/>
    <mergeCell ref="Q16:Q17"/>
    <mergeCell ref="R16:R17"/>
    <mergeCell ref="A18:A21"/>
    <mergeCell ref="B18:B19"/>
    <mergeCell ref="P18:P19"/>
    <mergeCell ref="Q18:Q19"/>
    <mergeCell ref="R18:R19"/>
    <mergeCell ref="B20:B21"/>
    <mergeCell ref="P20:P21"/>
    <mergeCell ref="Q20:Q21"/>
    <mergeCell ref="P12:P13"/>
    <mergeCell ref="Q12:Q13"/>
    <mergeCell ref="R12:R13"/>
    <mergeCell ref="A14:A17"/>
    <mergeCell ref="B14:B15"/>
    <mergeCell ref="P14:P15"/>
    <mergeCell ref="Q14:Q15"/>
    <mergeCell ref="R14:R15"/>
    <mergeCell ref="B16:B17"/>
    <mergeCell ref="P16:P17"/>
    <mergeCell ref="Q6:S6"/>
    <mergeCell ref="A8:B9"/>
    <mergeCell ref="D8:S8"/>
    <mergeCell ref="A10:A13"/>
    <mergeCell ref="B10:B11"/>
    <mergeCell ref="P10:P11"/>
    <mergeCell ref="Q10:Q11"/>
    <mergeCell ref="R10:R11"/>
    <mergeCell ref="S10:S21"/>
    <mergeCell ref="B12:B13"/>
    <mergeCell ref="A4:B6"/>
    <mergeCell ref="C4:D6"/>
    <mergeCell ref="E4:G6"/>
    <mergeCell ref="J4:L4"/>
    <mergeCell ref="N4:P4"/>
    <mergeCell ref="Q4:S5"/>
    <mergeCell ref="J5:L5"/>
    <mergeCell ref="N5:P5"/>
    <mergeCell ref="J6:L6"/>
    <mergeCell ref="N6:P6"/>
    <mergeCell ref="A1:S1"/>
    <mergeCell ref="A3:B3"/>
    <mergeCell ref="C3:D3"/>
    <mergeCell ref="E3:G3"/>
    <mergeCell ref="J3:L3"/>
    <mergeCell ref="N3:P3"/>
    <mergeCell ref="Q3:S3"/>
  </mergeCells>
  <printOptions/>
  <pageMargins left="0.7" right="0.7" top="0.75" bottom="0.75" header="0.3" footer="0.3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9">
      <selection activeCell="L30" sqref="L30:N30"/>
    </sheetView>
  </sheetViews>
  <sheetFormatPr defaultColWidth="8.88671875" defaultRowHeight="13.5"/>
  <sheetData>
    <row r="1" spans="1:19" ht="27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ht="19.5" thickBot="1">
      <c r="B2" s="12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2"/>
      <c r="Q2" s="2"/>
      <c r="R2" s="2"/>
      <c r="S2" s="2"/>
    </row>
    <row r="3" spans="1:19" ht="23.25" thickBot="1">
      <c r="A3" s="29" t="s">
        <v>40</v>
      </c>
      <c r="B3" s="30"/>
      <c r="C3" s="29" t="s">
        <v>41</v>
      </c>
      <c r="D3" s="30"/>
      <c r="E3" s="29" t="s">
        <v>42</v>
      </c>
      <c r="F3" s="31"/>
      <c r="G3" s="30"/>
      <c r="H3" s="20" t="s">
        <v>29</v>
      </c>
      <c r="I3" s="21" t="s">
        <v>32</v>
      </c>
      <c r="J3" s="32" t="s">
        <v>33</v>
      </c>
      <c r="K3" s="33"/>
      <c r="L3" s="34"/>
      <c r="M3" s="21" t="s">
        <v>32</v>
      </c>
      <c r="N3" s="33" t="s">
        <v>33</v>
      </c>
      <c r="O3" s="33"/>
      <c r="P3" s="34"/>
      <c r="Q3" s="35" t="s">
        <v>39</v>
      </c>
      <c r="R3" s="36"/>
      <c r="S3" s="37"/>
    </row>
    <row r="4" spans="1:19" ht="14.25" thickBot="1">
      <c r="A4" s="38">
        <v>3</v>
      </c>
      <c r="B4" s="39"/>
      <c r="C4" s="38"/>
      <c r="D4" s="39"/>
      <c r="E4" s="38"/>
      <c r="F4" s="44"/>
      <c r="G4" s="39"/>
      <c r="H4" s="18">
        <v>1</v>
      </c>
      <c r="I4" s="19">
        <v>1</v>
      </c>
      <c r="J4" s="47">
        <v>197</v>
      </c>
      <c r="K4" s="48"/>
      <c r="L4" s="49"/>
      <c r="M4" s="19">
        <v>2</v>
      </c>
      <c r="N4" s="50">
        <v>194</v>
      </c>
      <c r="O4" s="51"/>
      <c r="P4" s="52"/>
      <c r="Q4" s="53">
        <f>S10+Q24+O30+L34</f>
        <v>192.88730467070218</v>
      </c>
      <c r="R4" s="54"/>
      <c r="S4" s="55"/>
    </row>
    <row r="5" spans="1:19" ht="14.25" thickBot="1">
      <c r="A5" s="40"/>
      <c r="B5" s="41"/>
      <c r="C5" s="40"/>
      <c r="D5" s="41"/>
      <c r="E5" s="40"/>
      <c r="F5" s="45"/>
      <c r="G5" s="41"/>
      <c r="H5" s="16">
        <v>2</v>
      </c>
      <c r="I5" s="17">
        <v>1</v>
      </c>
      <c r="J5" s="56">
        <v>199</v>
      </c>
      <c r="K5" s="57"/>
      <c r="L5" s="58"/>
      <c r="M5" s="17">
        <v>2</v>
      </c>
      <c r="N5" s="56">
        <v>198</v>
      </c>
      <c r="O5" s="57"/>
      <c r="P5" s="58"/>
      <c r="Q5" s="53"/>
      <c r="R5" s="54"/>
      <c r="S5" s="55"/>
    </row>
    <row r="6" spans="1:19" ht="14.25" thickBot="1">
      <c r="A6" s="42"/>
      <c r="B6" s="43"/>
      <c r="C6" s="42"/>
      <c r="D6" s="43"/>
      <c r="E6" s="42"/>
      <c r="F6" s="46"/>
      <c r="G6" s="43"/>
      <c r="H6" s="14">
        <v>3</v>
      </c>
      <c r="I6" s="15">
        <v>1</v>
      </c>
      <c r="J6" s="59">
        <v>194</v>
      </c>
      <c r="K6" s="60"/>
      <c r="L6" s="61"/>
      <c r="M6" s="15">
        <v>2</v>
      </c>
      <c r="N6" s="62">
        <v>194</v>
      </c>
      <c r="O6" s="63"/>
      <c r="P6" s="64"/>
      <c r="Q6" s="65" t="s">
        <v>36</v>
      </c>
      <c r="R6" s="66"/>
      <c r="S6" s="67"/>
    </row>
    <row r="7" ht="14.25" thickBot="1"/>
    <row r="8" spans="1:19" ht="13.5">
      <c r="A8" s="68" t="s">
        <v>3</v>
      </c>
      <c r="B8" s="69"/>
      <c r="C8" s="4"/>
      <c r="D8" s="69" t="s">
        <v>35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2"/>
    </row>
    <row r="9" spans="1:19" ht="40.5">
      <c r="A9" s="70"/>
      <c r="B9" s="71"/>
      <c r="C9" s="6"/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37</v>
      </c>
      <c r="J9" s="6" t="s">
        <v>9</v>
      </c>
      <c r="K9" s="6" t="s">
        <v>10</v>
      </c>
      <c r="L9" s="6" t="s">
        <v>11</v>
      </c>
      <c r="M9" s="7" t="s">
        <v>12</v>
      </c>
      <c r="N9" s="7" t="s">
        <v>54</v>
      </c>
      <c r="O9" s="6" t="s">
        <v>38</v>
      </c>
      <c r="P9" s="7" t="s">
        <v>13</v>
      </c>
      <c r="Q9" s="7" t="s">
        <v>14</v>
      </c>
      <c r="R9" s="7" t="s">
        <v>15</v>
      </c>
      <c r="S9" s="8" t="s">
        <v>16</v>
      </c>
    </row>
    <row r="10" spans="1:19" ht="13.5">
      <c r="A10" s="73" t="s">
        <v>0</v>
      </c>
      <c r="B10" s="76" t="s">
        <v>44</v>
      </c>
      <c r="C10" s="9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78">
        <f>SUM(D11:M11)+MAX(N11,O11)</f>
        <v>7.396862021227503</v>
      </c>
      <c r="Q10" s="79">
        <v>6</v>
      </c>
      <c r="R10" s="79">
        <f>P10+Q10</f>
        <v>13.396862021227502</v>
      </c>
      <c r="S10" s="81">
        <f>SUM(R10:R21)</f>
        <v>142.88730467070218</v>
      </c>
    </row>
    <row r="11" spans="1:19" ht="13.5">
      <c r="A11" s="74"/>
      <c r="B11" s="77"/>
      <c r="C11" s="9" t="s">
        <v>31</v>
      </c>
      <c r="D11" s="10">
        <f>(9/11)*(($J$4+1)-D10)/$J$4</f>
        <v>0.8223350253807107</v>
      </c>
      <c r="E11" s="10">
        <f aca="true" t="shared" si="0" ref="E11:O11">(9/11)*(($J$4+1)-E10)/$J$4</f>
        <v>0.8223350253807107</v>
      </c>
      <c r="F11" s="10">
        <f t="shared" si="0"/>
        <v>0.8223350253807107</v>
      </c>
      <c r="G11" s="10">
        <f t="shared" si="0"/>
        <v>0.8223350253807107</v>
      </c>
      <c r="H11" s="10">
        <f t="shared" si="0"/>
        <v>0.8223350253807107</v>
      </c>
      <c r="I11" s="10">
        <f t="shared" si="0"/>
        <v>0.8223350253807107</v>
      </c>
      <c r="J11" s="10">
        <f>IF(J10=1,9/11,IF(J10=2,6/11,3/11))</f>
        <v>0.2727272727272727</v>
      </c>
      <c r="K11" s="10">
        <f>IF(K10=1,9/11,IF(K10=2,6/11,3/11))</f>
        <v>0.2727272727272727</v>
      </c>
      <c r="L11" s="10">
        <f>IF(L10=1,9/11,IF(L10=2,6/11,3/11))</f>
        <v>0.2727272727272727</v>
      </c>
      <c r="M11" s="10">
        <f t="shared" si="0"/>
        <v>0.8223350253807107</v>
      </c>
      <c r="N11" s="10">
        <f t="shared" si="0"/>
        <v>0.8223350253807107</v>
      </c>
      <c r="O11" s="10">
        <f t="shared" si="0"/>
        <v>0.8223350253807107</v>
      </c>
      <c r="P11" s="78"/>
      <c r="Q11" s="79"/>
      <c r="R11" s="80"/>
      <c r="S11" s="81"/>
    </row>
    <row r="12" spans="1:19" ht="13.5">
      <c r="A12" s="74"/>
      <c r="B12" s="76" t="s">
        <v>45</v>
      </c>
      <c r="C12" s="9" t="s">
        <v>30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78">
        <f>SUM(D13:M13)+MAX(N13,O13)</f>
        <v>7.397375820056231</v>
      </c>
      <c r="Q12" s="83">
        <v>6</v>
      </c>
      <c r="R12" s="79">
        <f>P12+Q12</f>
        <v>13.397375820056231</v>
      </c>
      <c r="S12" s="81"/>
    </row>
    <row r="13" spans="1:19" ht="13.5">
      <c r="A13" s="75"/>
      <c r="B13" s="77"/>
      <c r="C13" s="9" t="s">
        <v>31</v>
      </c>
      <c r="D13" s="10">
        <f>(9/11)*(($N$4+1)-D12)/$N$4</f>
        <v>0.8223992502343018</v>
      </c>
      <c r="E13" s="10">
        <f aca="true" t="shared" si="1" ref="E13:O13">(9/11)*(($N$4+1)-E12)/$N$4</f>
        <v>0.8223992502343018</v>
      </c>
      <c r="F13" s="10">
        <f t="shared" si="1"/>
        <v>0.8223992502343018</v>
      </c>
      <c r="G13" s="10">
        <f t="shared" si="1"/>
        <v>0.8223992502343018</v>
      </c>
      <c r="H13" s="10">
        <f t="shared" si="1"/>
        <v>0.8223992502343018</v>
      </c>
      <c r="I13" s="10">
        <f t="shared" si="1"/>
        <v>0.8223992502343018</v>
      </c>
      <c r="J13" s="10">
        <f>IF(J12=1,9/11,IF(J12=2,6/11,3/11))</f>
        <v>0.2727272727272727</v>
      </c>
      <c r="K13" s="10">
        <f>IF(K12=1,9/11,IF(K12=2,6/11,3/11))</f>
        <v>0.2727272727272727</v>
      </c>
      <c r="L13" s="10">
        <f>IF(L12=1,9/11,IF(L12=2,6/11,3/11))</f>
        <v>0.2727272727272727</v>
      </c>
      <c r="M13" s="10">
        <f t="shared" si="1"/>
        <v>0.8223992502343018</v>
      </c>
      <c r="N13" s="10">
        <f t="shared" si="1"/>
        <v>0.8223992502343018</v>
      </c>
      <c r="O13" s="10">
        <f t="shared" si="1"/>
        <v>0.8223992502343018</v>
      </c>
      <c r="P13" s="78"/>
      <c r="Q13" s="84"/>
      <c r="R13" s="80"/>
      <c r="S13" s="81"/>
    </row>
    <row r="14" spans="1:19" ht="13.5">
      <c r="A14" s="73" t="s">
        <v>1</v>
      </c>
      <c r="B14" s="76" t="s">
        <v>44</v>
      </c>
      <c r="C14" s="9" t="s">
        <v>30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78">
        <f>SUM(D15:M15)+MAX(N15,O15)</f>
        <v>11.094792142530835</v>
      </c>
      <c r="Q14" s="83">
        <v>9</v>
      </c>
      <c r="R14" s="79">
        <f>P14+Q14</f>
        <v>20.094792142530835</v>
      </c>
      <c r="S14" s="81"/>
    </row>
    <row r="15" spans="1:19" ht="13.5">
      <c r="A15" s="74"/>
      <c r="B15" s="77"/>
      <c r="C15" s="9" t="s">
        <v>31</v>
      </c>
      <c r="D15" s="10">
        <f>(13.5/11)*(($J$5+1)-D14)/$J$5</f>
        <v>1.2334399269072636</v>
      </c>
      <c r="E15" s="10">
        <f aca="true" t="shared" si="2" ref="E15:O15">(13.5/11)*(($J$5+1)-E14)/$J$5</f>
        <v>1.2334399269072636</v>
      </c>
      <c r="F15" s="10">
        <f t="shared" si="2"/>
        <v>1.2334399269072636</v>
      </c>
      <c r="G15" s="10">
        <f t="shared" si="2"/>
        <v>1.2334399269072636</v>
      </c>
      <c r="H15" s="10">
        <f t="shared" si="2"/>
        <v>1.2334399269072636</v>
      </c>
      <c r="I15" s="10">
        <f t="shared" si="2"/>
        <v>1.2334399269072636</v>
      </c>
      <c r="J15" s="10">
        <f>IF(J14=1,13.5/11,IF(J14=2,9/11,4.5/11))</f>
        <v>0.4090909090909091</v>
      </c>
      <c r="K15" s="10">
        <f>IF(K14=1,13.5/11,IF(K14=2,9/11,4.5/11))</f>
        <v>0.4090909090909091</v>
      </c>
      <c r="L15" s="10">
        <f>IF(L14=1,13.5/11,IF(L14=2,9/11,4.5/11))</f>
        <v>0.4090909090909091</v>
      </c>
      <c r="M15" s="10">
        <f t="shared" si="2"/>
        <v>1.2334399269072636</v>
      </c>
      <c r="N15" s="10">
        <f t="shared" si="2"/>
        <v>1.2334399269072636</v>
      </c>
      <c r="O15" s="10">
        <f t="shared" si="2"/>
        <v>1.2334399269072636</v>
      </c>
      <c r="P15" s="78"/>
      <c r="Q15" s="84"/>
      <c r="R15" s="80"/>
      <c r="S15" s="81"/>
    </row>
    <row r="16" spans="1:19" ht="13.5">
      <c r="A16" s="74"/>
      <c r="B16" s="76" t="s">
        <v>45</v>
      </c>
      <c r="C16" s="9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78">
        <f>SUM(D17:M17)+MAX(N17,O17)</f>
        <v>11.095041322314051</v>
      </c>
      <c r="Q16" s="83">
        <v>9</v>
      </c>
      <c r="R16" s="79">
        <f>P16+Q16</f>
        <v>20.095041322314053</v>
      </c>
      <c r="S16" s="81"/>
    </row>
    <row r="17" spans="1:19" ht="13.5">
      <c r="A17" s="75"/>
      <c r="B17" s="77"/>
      <c r="C17" s="9" t="s">
        <v>31</v>
      </c>
      <c r="D17" s="10">
        <f>(13.5/11)*(($N$5+1)-D16)/$N$5</f>
        <v>1.2334710743801653</v>
      </c>
      <c r="E17" s="10">
        <f aca="true" t="shared" si="3" ref="E17:O17">(13.5/11)*(($N$5+1)-E16)/$N$5</f>
        <v>1.2334710743801653</v>
      </c>
      <c r="F17" s="10">
        <f t="shared" si="3"/>
        <v>1.2334710743801653</v>
      </c>
      <c r="G17" s="10">
        <f t="shared" si="3"/>
        <v>1.2334710743801653</v>
      </c>
      <c r="H17" s="10">
        <f t="shared" si="3"/>
        <v>1.2334710743801653</v>
      </c>
      <c r="I17" s="10">
        <f t="shared" si="3"/>
        <v>1.2334710743801653</v>
      </c>
      <c r="J17" s="10">
        <f>IF(J16=1,13.5/11,IF(J16=2,9/11,4.5/11))</f>
        <v>0.4090909090909091</v>
      </c>
      <c r="K17" s="10">
        <f>IF(K16=1,13.5/11,IF(K16=2,9/11,4.5/11))</f>
        <v>0.4090909090909091</v>
      </c>
      <c r="L17" s="10">
        <f>IF(L16=1,13.5/11,IF(L16=2,9/11,4.5/11))</f>
        <v>0.4090909090909091</v>
      </c>
      <c r="M17" s="10">
        <f t="shared" si="3"/>
        <v>1.2334710743801653</v>
      </c>
      <c r="N17" s="10">
        <f t="shared" si="3"/>
        <v>1.2334710743801653</v>
      </c>
      <c r="O17" s="10">
        <f t="shared" si="3"/>
        <v>1.2334710743801653</v>
      </c>
      <c r="P17" s="78"/>
      <c r="Q17" s="84"/>
      <c r="R17" s="80"/>
      <c r="S17" s="81"/>
    </row>
    <row r="18" spans="1:19" ht="13.5">
      <c r="A18" s="73" t="s">
        <v>43</v>
      </c>
      <c r="B18" s="76" t="s">
        <v>44</v>
      </c>
      <c r="C18" s="9" t="s">
        <v>30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78">
        <f>SUM(D19:O19)</f>
        <v>21.231255857544518</v>
      </c>
      <c r="Q18" s="83">
        <v>15</v>
      </c>
      <c r="R18" s="79">
        <f>P18+Q18</f>
        <v>36.23125585754452</v>
      </c>
      <c r="S18" s="81"/>
    </row>
    <row r="19" spans="1:19" ht="13.5">
      <c r="A19" s="74"/>
      <c r="B19" s="77"/>
      <c r="C19" s="9" t="s">
        <v>31</v>
      </c>
      <c r="D19" s="10">
        <f aca="true" t="shared" si="4" ref="D19:I19">(22.5/11)*(($J$6+1)-D18)/$J$6</f>
        <v>2.0559981255857545</v>
      </c>
      <c r="E19" s="10">
        <f t="shared" si="4"/>
        <v>2.0559981255857545</v>
      </c>
      <c r="F19" s="10">
        <f t="shared" si="4"/>
        <v>2.0559981255857545</v>
      </c>
      <c r="G19" s="10">
        <f t="shared" si="4"/>
        <v>2.0559981255857545</v>
      </c>
      <c r="H19" s="10">
        <f t="shared" si="4"/>
        <v>2.0559981255857545</v>
      </c>
      <c r="I19" s="10">
        <f t="shared" si="4"/>
        <v>2.0559981255857545</v>
      </c>
      <c r="J19" s="10">
        <f>IF(J18=1,22.5/11,IF(J18=2,20/11,10/11))</f>
        <v>0.9090909090909091</v>
      </c>
      <c r="K19" s="10">
        <f>IF(K18=1,22.5/11,IF(K18=2,20/11,10/11))</f>
        <v>0.9090909090909091</v>
      </c>
      <c r="L19" s="10">
        <f>IF(L18=1,22.5/11,IF(L18=2,20/11,10/11))</f>
        <v>0.9090909090909091</v>
      </c>
      <c r="M19" s="10">
        <f>(22.5/11)*(($J$6+1)-M18)/$J$6</f>
        <v>2.0559981255857545</v>
      </c>
      <c r="N19" s="10">
        <f>(22.5/11)*(($J$6+1)-N18)/$J$6</f>
        <v>2.0559981255857545</v>
      </c>
      <c r="O19" s="10">
        <f>(22.5/11)*(($J$6+1)-O18)/$J$6</f>
        <v>2.0559981255857545</v>
      </c>
      <c r="P19" s="78"/>
      <c r="Q19" s="84"/>
      <c r="R19" s="80"/>
      <c r="S19" s="81"/>
    </row>
    <row r="20" spans="1:19" ht="13.5">
      <c r="A20" s="74"/>
      <c r="B20" s="76" t="s">
        <v>45</v>
      </c>
      <c r="C20" s="9" t="s">
        <v>30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78">
        <f>SUM(D21:O21)</f>
        <v>24.67197750702906</v>
      </c>
      <c r="Q20" s="79">
        <v>15</v>
      </c>
      <c r="R20" s="79">
        <f>P20+Q20</f>
        <v>39.671977507029055</v>
      </c>
      <c r="S20" s="81"/>
    </row>
    <row r="21" spans="1:19" ht="14.25" thickBot="1">
      <c r="A21" s="85"/>
      <c r="B21" s="86"/>
      <c r="C21" s="24" t="s">
        <v>31</v>
      </c>
      <c r="D21" s="27">
        <f aca="true" t="shared" si="5" ref="D21:O21">(22.5/11)*(($N$6+1)-D20)/$N$6</f>
        <v>2.0559981255857545</v>
      </c>
      <c r="E21" s="27">
        <f t="shared" si="5"/>
        <v>2.0559981255857545</v>
      </c>
      <c r="F21" s="27">
        <f t="shared" si="5"/>
        <v>2.0559981255857545</v>
      </c>
      <c r="G21" s="27">
        <f t="shared" si="5"/>
        <v>2.0559981255857545</v>
      </c>
      <c r="H21" s="27">
        <f t="shared" si="5"/>
        <v>2.0559981255857545</v>
      </c>
      <c r="I21" s="27">
        <f t="shared" si="5"/>
        <v>2.0559981255857545</v>
      </c>
      <c r="J21" s="27">
        <f t="shared" si="5"/>
        <v>2.0559981255857545</v>
      </c>
      <c r="K21" s="27">
        <f t="shared" si="5"/>
        <v>2.0559981255857545</v>
      </c>
      <c r="L21" s="27">
        <f t="shared" si="5"/>
        <v>2.0559981255857545</v>
      </c>
      <c r="M21" s="27">
        <f t="shared" si="5"/>
        <v>2.0559981255857545</v>
      </c>
      <c r="N21" s="27">
        <f t="shared" si="5"/>
        <v>2.0559981255857545</v>
      </c>
      <c r="O21" s="27">
        <f t="shared" si="5"/>
        <v>2.0559981255857545</v>
      </c>
      <c r="P21" s="78"/>
      <c r="Q21" s="87"/>
      <c r="R21" s="80"/>
      <c r="S21" s="82"/>
    </row>
    <row r="22" spans="1:19" ht="14.2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3.5">
      <c r="A23" s="88" t="s">
        <v>48</v>
      </c>
      <c r="B23" s="89"/>
      <c r="C23" s="89"/>
      <c r="D23" s="89"/>
      <c r="E23" s="90" t="s">
        <v>17</v>
      </c>
      <c r="F23" s="91"/>
      <c r="G23" s="90" t="s">
        <v>18</v>
      </c>
      <c r="H23" s="91" t="s">
        <v>18</v>
      </c>
      <c r="I23" s="90" t="s">
        <v>46</v>
      </c>
      <c r="J23" s="91"/>
      <c r="K23" s="90" t="s">
        <v>47</v>
      </c>
      <c r="L23" s="91"/>
      <c r="M23" s="90" t="s">
        <v>31</v>
      </c>
      <c r="N23" s="92"/>
      <c r="O23" s="92"/>
      <c r="P23" s="91"/>
      <c r="Q23" s="93" t="s">
        <v>19</v>
      </c>
      <c r="R23" s="94"/>
      <c r="S23" s="95"/>
    </row>
    <row r="24" spans="1:19" ht="13.5">
      <c r="A24" s="96" t="s">
        <v>0</v>
      </c>
      <c r="B24" s="80"/>
      <c r="C24" s="80"/>
      <c r="D24" s="80"/>
      <c r="E24" s="97">
        <v>0</v>
      </c>
      <c r="F24" s="98"/>
      <c r="G24" s="97">
        <v>0</v>
      </c>
      <c r="H24" s="98"/>
      <c r="I24" s="97">
        <v>0</v>
      </c>
      <c r="J24" s="98"/>
      <c r="K24" s="97">
        <v>0</v>
      </c>
      <c r="L24" s="98"/>
      <c r="M24" s="97">
        <f>IF(E24+INT((G24+I24+K24)/3)&gt;=6,2.4,IF(E24+INT((G24+I24+K24)/3)&gt;=5,3,IF(E24+INT((G24+I24+K24)/3)&gt;=4,3.6,IF(E24+INT((G24+I24+K24)/3)&gt;=3,4.2,IF(E24+INT((G24+I24+K24)/3)&gt;=2,4.8,IF(E24+INT((G24+I24+K24)/3)&gt;=1,5.4,6))))))</f>
        <v>6</v>
      </c>
      <c r="N24" s="99"/>
      <c r="O24" s="99"/>
      <c r="P24" s="98"/>
      <c r="Q24" s="108">
        <f>SUM(M24:P26)</f>
        <v>20</v>
      </c>
      <c r="R24" s="109"/>
      <c r="S24" s="110"/>
    </row>
    <row r="25" spans="1:19" ht="13.5">
      <c r="A25" s="96" t="s">
        <v>1</v>
      </c>
      <c r="B25" s="80"/>
      <c r="C25" s="80"/>
      <c r="D25" s="80"/>
      <c r="E25" s="97">
        <v>0</v>
      </c>
      <c r="F25" s="98"/>
      <c r="G25" s="97">
        <v>0</v>
      </c>
      <c r="H25" s="98"/>
      <c r="I25" s="97">
        <v>0</v>
      </c>
      <c r="J25" s="98"/>
      <c r="K25" s="97">
        <v>0</v>
      </c>
      <c r="L25" s="98"/>
      <c r="M25" s="97">
        <f>IF(E25+INT((G25+I25+K25)/3)&gt;=6,2.4,IF(E25+INT((G25+I25+K25)/3)&gt;=5,38,IF(E25+INT((G25+I25+K25)/3)&gt;=4,3.6,IF(E25+INT((G25+I25+K25)/3)&gt;=3,4.2,IF(E25+INT((G25+I25+K25)/3)&gt;=2,4,IF(E25+INT((G25+I25+K25)/3)&gt;=1,5.4,7))))))</f>
        <v>7</v>
      </c>
      <c r="N25" s="99"/>
      <c r="O25" s="99"/>
      <c r="P25" s="98"/>
      <c r="Q25" s="111"/>
      <c r="R25" s="112"/>
      <c r="S25" s="113"/>
    </row>
    <row r="26" spans="1:19" ht="14.25" thickBot="1">
      <c r="A26" s="100" t="s">
        <v>2</v>
      </c>
      <c r="B26" s="101"/>
      <c r="C26" s="101"/>
      <c r="D26" s="101"/>
      <c r="E26" s="102">
        <v>0</v>
      </c>
      <c r="F26" s="103"/>
      <c r="G26" s="102">
        <v>0</v>
      </c>
      <c r="H26" s="103"/>
      <c r="I26" s="102">
        <v>0</v>
      </c>
      <c r="J26" s="103"/>
      <c r="K26" s="102">
        <v>0</v>
      </c>
      <c r="L26" s="103"/>
      <c r="M26" s="102">
        <f>IF(E26+INT((G26+I26+K26)/3)&gt;=6,2.4,IF(E26+INT((G26+I26+K26)/3)&gt;=5,38,IF(E26+INT((G26+I26+K26)/3)&gt;=4,3.6,IF(E26+INT((G26+I26+K26)/3)&gt;=3,4.2,IF(E26+INT((G26+I26+K26)/3)&gt;=2,4,IF(E26+INT((G26+I26+K26)/3)&gt;=1,5.4,7))))))</f>
        <v>7</v>
      </c>
      <c r="N26" s="104"/>
      <c r="O26" s="104"/>
      <c r="P26" s="103"/>
      <c r="Q26" s="114"/>
      <c r="R26" s="115"/>
      <c r="S26" s="116"/>
    </row>
    <row r="27" spans="1:19" ht="14.25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3.5">
      <c r="A28" s="105" t="s">
        <v>27</v>
      </c>
      <c r="B28" s="106"/>
      <c r="C28" s="106"/>
      <c r="D28" s="106"/>
      <c r="E28" s="107"/>
      <c r="F28" s="90" t="s">
        <v>25</v>
      </c>
      <c r="G28" s="92"/>
      <c r="H28" s="92"/>
      <c r="I28" s="92"/>
      <c r="J28" s="92"/>
      <c r="K28" s="92"/>
      <c r="L28" s="92"/>
      <c r="M28" s="92"/>
      <c r="N28" s="91"/>
      <c r="O28" s="69" t="s">
        <v>19</v>
      </c>
      <c r="P28" s="69"/>
      <c r="Q28" s="69"/>
      <c r="R28" s="69" t="s">
        <v>20</v>
      </c>
      <c r="S28" s="72"/>
    </row>
    <row r="29" spans="1:19" ht="13.5">
      <c r="A29" s="118" t="s">
        <v>26</v>
      </c>
      <c r="B29" s="119"/>
      <c r="C29" s="119"/>
      <c r="D29" s="119"/>
      <c r="E29" s="120"/>
      <c r="F29" s="71" t="s">
        <v>0</v>
      </c>
      <c r="G29" s="71"/>
      <c r="H29" s="71" t="s">
        <v>1</v>
      </c>
      <c r="I29" s="71"/>
      <c r="J29" s="122" t="s">
        <v>2</v>
      </c>
      <c r="K29" s="123"/>
      <c r="L29" s="122" t="s">
        <v>21</v>
      </c>
      <c r="M29" s="124"/>
      <c r="N29" s="123"/>
      <c r="O29" s="71"/>
      <c r="P29" s="71"/>
      <c r="Q29" s="71"/>
      <c r="R29" s="71"/>
      <c r="S29" s="117"/>
    </row>
    <row r="30" spans="1:19" ht="14.25" thickBot="1">
      <c r="A30" s="125" t="s">
        <v>22</v>
      </c>
      <c r="B30" s="126"/>
      <c r="C30" s="126"/>
      <c r="D30" s="126"/>
      <c r="E30" s="22">
        <v>60</v>
      </c>
      <c r="F30" s="102"/>
      <c r="G30" s="103"/>
      <c r="H30" s="102"/>
      <c r="I30" s="103"/>
      <c r="J30" s="102">
        <v>60</v>
      </c>
      <c r="K30" s="103"/>
      <c r="L30" s="127">
        <v>86</v>
      </c>
      <c r="M30" s="126"/>
      <c r="N30" s="128"/>
      <c r="O30" s="101">
        <f>IF(E30=20,IF(L30&gt;20,20,IF(L30&gt;=15,L30,IF(L30&lt;2,8,INT(L30/2)+8))),IF(L30&lt;5,8,IF(L30&gt;=60,20,INT((L30)/5)+8)))</f>
        <v>20</v>
      </c>
      <c r="P30" s="101"/>
      <c r="Q30" s="101"/>
      <c r="R30" s="101"/>
      <c r="S30" s="121"/>
    </row>
    <row r="31" spans="1:19" ht="14.25" thickBo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3.5">
      <c r="A32" s="105" t="s">
        <v>28</v>
      </c>
      <c r="B32" s="106"/>
      <c r="C32" s="106"/>
      <c r="D32" s="107"/>
      <c r="E32" s="25" t="s">
        <v>49</v>
      </c>
      <c r="F32" s="26"/>
      <c r="G32" s="25" t="s">
        <v>50</v>
      </c>
      <c r="H32" s="26"/>
      <c r="I32" s="93" t="s">
        <v>51</v>
      </c>
      <c r="J32" s="94"/>
      <c r="K32" s="95"/>
      <c r="L32" s="93" t="s">
        <v>52</v>
      </c>
      <c r="M32" s="94"/>
      <c r="N32" s="95"/>
      <c r="O32" s="11"/>
      <c r="P32" s="11"/>
      <c r="Q32" s="11"/>
      <c r="R32" s="11"/>
      <c r="S32" s="11"/>
    </row>
    <row r="33" spans="1:14" ht="13.5">
      <c r="A33" s="118"/>
      <c r="B33" s="119"/>
      <c r="C33" s="119"/>
      <c r="D33" s="120"/>
      <c r="E33" s="122" t="s">
        <v>23</v>
      </c>
      <c r="F33" s="123"/>
      <c r="G33" s="122" t="s">
        <v>53</v>
      </c>
      <c r="H33" s="123"/>
      <c r="I33" s="132"/>
      <c r="J33" s="133"/>
      <c r="K33" s="134"/>
      <c r="L33" s="132"/>
      <c r="M33" s="133"/>
      <c r="N33" s="134"/>
    </row>
    <row r="34" spans="1:14" ht="14.25" thickBot="1">
      <c r="A34" s="100" t="s">
        <v>24</v>
      </c>
      <c r="B34" s="101"/>
      <c r="C34" s="101"/>
      <c r="D34" s="101"/>
      <c r="E34" s="102">
        <v>8</v>
      </c>
      <c r="F34" s="103"/>
      <c r="G34" s="102"/>
      <c r="H34" s="103"/>
      <c r="I34" s="129">
        <f>IF((E34*0.5)&gt;4,4,(E34*0.5))+6</f>
        <v>10</v>
      </c>
      <c r="J34" s="130"/>
      <c r="K34" s="131"/>
      <c r="L34" s="129">
        <f>IF(IF((IF((H34*0.5)&gt;4,4,(H34*0.5))+6)&gt;10,10,I34+(G34*0.1))&gt;10,10,IF((IF((H34*0.5)&gt;4,4,(H34*0.5))+6)&gt;10,10,I34+(G34*0.1)))</f>
        <v>10</v>
      </c>
      <c r="M34" s="130"/>
      <c r="N34" s="131"/>
    </row>
    <row r="35" spans="1:11" ht="13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100">
    <mergeCell ref="A34:D34"/>
    <mergeCell ref="E34:F34"/>
    <mergeCell ref="G34:H34"/>
    <mergeCell ref="I34:K34"/>
    <mergeCell ref="L34:N34"/>
    <mergeCell ref="R30:S30"/>
    <mergeCell ref="A32:D33"/>
    <mergeCell ref="I32:K33"/>
    <mergeCell ref="L32:N33"/>
    <mergeCell ref="E33:F33"/>
    <mergeCell ref="G33:H33"/>
    <mergeCell ref="A30:D30"/>
    <mergeCell ref="F30:G30"/>
    <mergeCell ref="H30:I30"/>
    <mergeCell ref="J30:K30"/>
    <mergeCell ref="L30:N30"/>
    <mergeCell ref="O30:Q30"/>
    <mergeCell ref="R28:S29"/>
    <mergeCell ref="A29:E29"/>
    <mergeCell ref="F29:G29"/>
    <mergeCell ref="H29:I29"/>
    <mergeCell ref="J29:K29"/>
    <mergeCell ref="L29:N29"/>
    <mergeCell ref="I26:J26"/>
    <mergeCell ref="K26:L26"/>
    <mergeCell ref="M26:P26"/>
    <mergeCell ref="A28:E28"/>
    <mergeCell ref="F28:N28"/>
    <mergeCell ref="O28:Q29"/>
    <mergeCell ref="Q24:S26"/>
    <mergeCell ref="A25:D25"/>
    <mergeCell ref="E25:F25"/>
    <mergeCell ref="G25:H25"/>
    <mergeCell ref="I25:J25"/>
    <mergeCell ref="K25:L25"/>
    <mergeCell ref="M25:P25"/>
    <mergeCell ref="A26:D26"/>
    <mergeCell ref="E26:F26"/>
    <mergeCell ref="G26:H26"/>
    <mergeCell ref="A24:D24"/>
    <mergeCell ref="E24:F24"/>
    <mergeCell ref="G24:H24"/>
    <mergeCell ref="I24:J24"/>
    <mergeCell ref="K24:L24"/>
    <mergeCell ref="M24:P24"/>
    <mergeCell ref="R20:R21"/>
    <mergeCell ref="A23:D23"/>
    <mergeCell ref="E23:F23"/>
    <mergeCell ref="G23:H23"/>
    <mergeCell ref="I23:J23"/>
    <mergeCell ref="K23:L23"/>
    <mergeCell ref="M23:P23"/>
    <mergeCell ref="Q23:S23"/>
    <mergeCell ref="Q16:Q17"/>
    <mergeCell ref="R16:R17"/>
    <mergeCell ref="A18:A21"/>
    <mergeCell ref="B18:B19"/>
    <mergeCell ref="P18:P19"/>
    <mergeCell ref="Q18:Q19"/>
    <mergeCell ref="R18:R19"/>
    <mergeCell ref="B20:B21"/>
    <mergeCell ref="P20:P21"/>
    <mergeCell ref="Q20:Q21"/>
    <mergeCell ref="P12:P13"/>
    <mergeCell ref="Q12:Q13"/>
    <mergeCell ref="R12:R13"/>
    <mergeCell ref="A14:A17"/>
    <mergeCell ref="B14:B15"/>
    <mergeCell ref="P14:P15"/>
    <mergeCell ref="Q14:Q15"/>
    <mergeCell ref="R14:R15"/>
    <mergeCell ref="B16:B17"/>
    <mergeCell ref="P16:P17"/>
    <mergeCell ref="Q6:S6"/>
    <mergeCell ref="A8:B9"/>
    <mergeCell ref="D8:S8"/>
    <mergeCell ref="A10:A13"/>
    <mergeCell ref="B10:B11"/>
    <mergeCell ref="P10:P11"/>
    <mergeCell ref="Q10:Q11"/>
    <mergeCell ref="R10:R11"/>
    <mergeCell ref="S10:S21"/>
    <mergeCell ref="B12:B13"/>
    <mergeCell ref="A4:B6"/>
    <mergeCell ref="C4:D6"/>
    <mergeCell ref="E4:G6"/>
    <mergeCell ref="J4:L4"/>
    <mergeCell ref="N4:P4"/>
    <mergeCell ref="Q4:S5"/>
    <mergeCell ref="J5:L5"/>
    <mergeCell ref="N5:P5"/>
    <mergeCell ref="J6:L6"/>
    <mergeCell ref="N6:P6"/>
    <mergeCell ref="A1:S1"/>
    <mergeCell ref="A3:B3"/>
    <mergeCell ref="C3:D3"/>
    <mergeCell ref="E3:G3"/>
    <mergeCell ref="J3:L3"/>
    <mergeCell ref="N3:P3"/>
    <mergeCell ref="Q3:S3"/>
  </mergeCells>
  <printOptions/>
  <pageMargins left="0.7" right="0.7" top="0.75" bottom="0.75" header="0.3" footer="0.3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9">
      <selection activeCell="L30" sqref="L30:N30"/>
    </sheetView>
  </sheetViews>
  <sheetFormatPr defaultColWidth="8.88671875" defaultRowHeight="13.5"/>
  <sheetData>
    <row r="1" spans="1:19" ht="27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ht="19.5" thickBot="1">
      <c r="B2" s="12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2"/>
      <c r="Q2" s="2"/>
      <c r="R2" s="2"/>
      <c r="S2" s="2"/>
    </row>
    <row r="3" spans="1:19" ht="23.25" thickBot="1">
      <c r="A3" s="29" t="s">
        <v>40</v>
      </c>
      <c r="B3" s="30"/>
      <c r="C3" s="29" t="s">
        <v>41</v>
      </c>
      <c r="D3" s="30"/>
      <c r="E3" s="29" t="s">
        <v>42</v>
      </c>
      <c r="F3" s="31"/>
      <c r="G3" s="30"/>
      <c r="H3" s="20" t="s">
        <v>29</v>
      </c>
      <c r="I3" s="21" t="s">
        <v>32</v>
      </c>
      <c r="J3" s="32" t="s">
        <v>33</v>
      </c>
      <c r="K3" s="33"/>
      <c r="L3" s="34"/>
      <c r="M3" s="21" t="s">
        <v>32</v>
      </c>
      <c r="N3" s="33" t="s">
        <v>33</v>
      </c>
      <c r="O3" s="33"/>
      <c r="P3" s="34"/>
      <c r="Q3" s="35" t="s">
        <v>39</v>
      </c>
      <c r="R3" s="36"/>
      <c r="S3" s="37"/>
    </row>
    <row r="4" spans="1:19" ht="14.25" thickBot="1">
      <c r="A4" s="38">
        <v>3</v>
      </c>
      <c r="B4" s="39"/>
      <c r="C4" s="38"/>
      <c r="D4" s="39"/>
      <c r="E4" s="38"/>
      <c r="F4" s="44"/>
      <c r="G4" s="39"/>
      <c r="H4" s="18">
        <v>1</v>
      </c>
      <c r="I4" s="19">
        <v>1</v>
      </c>
      <c r="J4" s="47">
        <v>197</v>
      </c>
      <c r="K4" s="48"/>
      <c r="L4" s="49"/>
      <c r="M4" s="19">
        <v>2</v>
      </c>
      <c r="N4" s="50">
        <v>194</v>
      </c>
      <c r="O4" s="51"/>
      <c r="P4" s="52"/>
      <c r="Q4" s="53">
        <f>S10+Q24+O30+L34</f>
        <v>192.88730467070218</v>
      </c>
      <c r="R4" s="54"/>
      <c r="S4" s="55"/>
    </row>
    <row r="5" spans="1:19" ht="14.25" thickBot="1">
      <c r="A5" s="40"/>
      <c r="B5" s="41"/>
      <c r="C5" s="40"/>
      <c r="D5" s="41"/>
      <c r="E5" s="40"/>
      <c r="F5" s="45"/>
      <c r="G5" s="41"/>
      <c r="H5" s="16">
        <v>2</v>
      </c>
      <c r="I5" s="17">
        <v>1</v>
      </c>
      <c r="J5" s="56">
        <v>199</v>
      </c>
      <c r="K5" s="57"/>
      <c r="L5" s="58"/>
      <c r="M5" s="17">
        <v>2</v>
      </c>
      <c r="N5" s="56">
        <v>198</v>
      </c>
      <c r="O5" s="57"/>
      <c r="P5" s="58"/>
      <c r="Q5" s="53"/>
      <c r="R5" s="54"/>
      <c r="S5" s="55"/>
    </row>
    <row r="6" spans="1:19" ht="14.25" thickBot="1">
      <c r="A6" s="42"/>
      <c r="B6" s="43"/>
      <c r="C6" s="42"/>
      <c r="D6" s="43"/>
      <c r="E6" s="42"/>
      <c r="F6" s="46"/>
      <c r="G6" s="43"/>
      <c r="H6" s="14">
        <v>3</v>
      </c>
      <c r="I6" s="15">
        <v>1</v>
      </c>
      <c r="J6" s="59">
        <v>194</v>
      </c>
      <c r="K6" s="60"/>
      <c r="L6" s="61"/>
      <c r="M6" s="15">
        <v>2</v>
      </c>
      <c r="N6" s="62">
        <v>194</v>
      </c>
      <c r="O6" s="63"/>
      <c r="P6" s="64"/>
      <c r="Q6" s="65" t="s">
        <v>36</v>
      </c>
      <c r="R6" s="66"/>
      <c r="S6" s="67"/>
    </row>
    <row r="7" ht="14.25" thickBot="1"/>
    <row r="8" spans="1:19" ht="13.5">
      <c r="A8" s="68" t="s">
        <v>3</v>
      </c>
      <c r="B8" s="69"/>
      <c r="C8" s="4"/>
      <c r="D8" s="69" t="s">
        <v>35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2"/>
    </row>
    <row r="9" spans="1:19" ht="40.5">
      <c r="A9" s="70"/>
      <c r="B9" s="71"/>
      <c r="C9" s="6"/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37</v>
      </c>
      <c r="J9" s="6" t="s">
        <v>9</v>
      </c>
      <c r="K9" s="6" t="s">
        <v>10</v>
      </c>
      <c r="L9" s="6" t="s">
        <v>11</v>
      </c>
      <c r="M9" s="7" t="s">
        <v>12</v>
      </c>
      <c r="N9" s="7" t="s">
        <v>54</v>
      </c>
      <c r="O9" s="6" t="s">
        <v>38</v>
      </c>
      <c r="P9" s="7" t="s">
        <v>13</v>
      </c>
      <c r="Q9" s="7" t="s">
        <v>14</v>
      </c>
      <c r="R9" s="7" t="s">
        <v>15</v>
      </c>
      <c r="S9" s="8" t="s">
        <v>16</v>
      </c>
    </row>
    <row r="10" spans="1:19" ht="13.5">
      <c r="A10" s="73" t="s">
        <v>0</v>
      </c>
      <c r="B10" s="76" t="s">
        <v>44</v>
      </c>
      <c r="C10" s="9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78">
        <f>SUM(D11:M11)+MAX(N11,O11)</f>
        <v>7.396862021227503</v>
      </c>
      <c r="Q10" s="79">
        <v>6</v>
      </c>
      <c r="R10" s="79">
        <f>P10+Q10</f>
        <v>13.396862021227502</v>
      </c>
      <c r="S10" s="81">
        <f>SUM(R10:R21)</f>
        <v>142.88730467070218</v>
      </c>
    </row>
    <row r="11" spans="1:19" ht="13.5">
      <c r="A11" s="74"/>
      <c r="B11" s="77"/>
      <c r="C11" s="9" t="s">
        <v>31</v>
      </c>
      <c r="D11" s="10">
        <f>(9/11)*(($J$4+1)-D10)/$J$4</f>
        <v>0.8223350253807107</v>
      </c>
      <c r="E11" s="10">
        <f aca="true" t="shared" si="0" ref="E11:O11">(9/11)*(($J$4+1)-E10)/$J$4</f>
        <v>0.8223350253807107</v>
      </c>
      <c r="F11" s="10">
        <f t="shared" si="0"/>
        <v>0.8223350253807107</v>
      </c>
      <c r="G11" s="10">
        <f t="shared" si="0"/>
        <v>0.8223350253807107</v>
      </c>
      <c r="H11" s="10">
        <f t="shared" si="0"/>
        <v>0.8223350253807107</v>
      </c>
      <c r="I11" s="10">
        <f t="shared" si="0"/>
        <v>0.8223350253807107</v>
      </c>
      <c r="J11" s="10">
        <f>IF(J10=1,9/11,IF(J10=2,6/11,3/11))</f>
        <v>0.2727272727272727</v>
      </c>
      <c r="K11" s="10">
        <f>IF(K10=1,9/11,IF(K10=2,6/11,3/11))</f>
        <v>0.2727272727272727</v>
      </c>
      <c r="L11" s="10">
        <f>IF(L10=1,9/11,IF(L10=2,6/11,3/11))</f>
        <v>0.2727272727272727</v>
      </c>
      <c r="M11" s="10">
        <f t="shared" si="0"/>
        <v>0.8223350253807107</v>
      </c>
      <c r="N11" s="10">
        <f t="shared" si="0"/>
        <v>0.8223350253807107</v>
      </c>
      <c r="O11" s="10">
        <f t="shared" si="0"/>
        <v>0.8223350253807107</v>
      </c>
      <c r="P11" s="78"/>
      <c r="Q11" s="79"/>
      <c r="R11" s="80"/>
      <c r="S11" s="81"/>
    </row>
    <row r="12" spans="1:19" ht="13.5">
      <c r="A12" s="74"/>
      <c r="B12" s="76" t="s">
        <v>45</v>
      </c>
      <c r="C12" s="9" t="s">
        <v>30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78">
        <f>SUM(D13:M13)+MAX(N13,O13)</f>
        <v>7.397375820056231</v>
      </c>
      <c r="Q12" s="83">
        <v>6</v>
      </c>
      <c r="R12" s="79">
        <f>P12+Q12</f>
        <v>13.397375820056231</v>
      </c>
      <c r="S12" s="81"/>
    </row>
    <row r="13" spans="1:19" ht="13.5">
      <c r="A13" s="75"/>
      <c r="B13" s="77"/>
      <c r="C13" s="9" t="s">
        <v>31</v>
      </c>
      <c r="D13" s="10">
        <f>(9/11)*(($N$4+1)-D12)/$N$4</f>
        <v>0.8223992502343018</v>
      </c>
      <c r="E13" s="10">
        <f aca="true" t="shared" si="1" ref="E13:O13">(9/11)*(($N$4+1)-E12)/$N$4</f>
        <v>0.8223992502343018</v>
      </c>
      <c r="F13" s="10">
        <f t="shared" si="1"/>
        <v>0.8223992502343018</v>
      </c>
      <c r="G13" s="10">
        <f t="shared" si="1"/>
        <v>0.8223992502343018</v>
      </c>
      <c r="H13" s="10">
        <f t="shared" si="1"/>
        <v>0.8223992502343018</v>
      </c>
      <c r="I13" s="10">
        <f t="shared" si="1"/>
        <v>0.8223992502343018</v>
      </c>
      <c r="J13" s="10">
        <f>IF(J12=1,9/11,IF(J12=2,6/11,3/11))</f>
        <v>0.2727272727272727</v>
      </c>
      <c r="K13" s="10">
        <f>IF(K12=1,9/11,IF(K12=2,6/11,3/11))</f>
        <v>0.2727272727272727</v>
      </c>
      <c r="L13" s="10">
        <f>IF(L12=1,9/11,IF(L12=2,6/11,3/11))</f>
        <v>0.2727272727272727</v>
      </c>
      <c r="M13" s="10">
        <f t="shared" si="1"/>
        <v>0.8223992502343018</v>
      </c>
      <c r="N13" s="10">
        <f t="shared" si="1"/>
        <v>0.8223992502343018</v>
      </c>
      <c r="O13" s="10">
        <f t="shared" si="1"/>
        <v>0.8223992502343018</v>
      </c>
      <c r="P13" s="78"/>
      <c r="Q13" s="84"/>
      <c r="R13" s="80"/>
      <c r="S13" s="81"/>
    </row>
    <row r="14" spans="1:19" ht="13.5">
      <c r="A14" s="73" t="s">
        <v>1</v>
      </c>
      <c r="B14" s="76" t="s">
        <v>44</v>
      </c>
      <c r="C14" s="9" t="s">
        <v>30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78">
        <f>SUM(D15:M15)+MAX(N15,O15)</f>
        <v>11.094792142530835</v>
      </c>
      <c r="Q14" s="83">
        <v>9</v>
      </c>
      <c r="R14" s="79">
        <f>P14+Q14</f>
        <v>20.094792142530835</v>
      </c>
      <c r="S14" s="81"/>
    </row>
    <row r="15" spans="1:19" ht="13.5">
      <c r="A15" s="74"/>
      <c r="B15" s="77"/>
      <c r="C15" s="9" t="s">
        <v>31</v>
      </c>
      <c r="D15" s="10">
        <f>(13.5/11)*(($J$5+1)-D14)/$J$5</f>
        <v>1.2334399269072636</v>
      </c>
      <c r="E15" s="10">
        <f aca="true" t="shared" si="2" ref="E15:O15">(13.5/11)*(($J$5+1)-E14)/$J$5</f>
        <v>1.2334399269072636</v>
      </c>
      <c r="F15" s="10">
        <f t="shared" si="2"/>
        <v>1.2334399269072636</v>
      </c>
      <c r="G15" s="10">
        <f t="shared" si="2"/>
        <v>1.2334399269072636</v>
      </c>
      <c r="H15" s="10">
        <f t="shared" si="2"/>
        <v>1.2334399269072636</v>
      </c>
      <c r="I15" s="10">
        <f t="shared" si="2"/>
        <v>1.2334399269072636</v>
      </c>
      <c r="J15" s="10">
        <f>IF(J14=1,13.5/11,IF(J14=2,9/11,4.5/11))</f>
        <v>0.4090909090909091</v>
      </c>
      <c r="K15" s="10">
        <f>IF(K14=1,13.5/11,IF(K14=2,9/11,4.5/11))</f>
        <v>0.4090909090909091</v>
      </c>
      <c r="L15" s="10">
        <f>IF(L14=1,13.5/11,IF(L14=2,9/11,4.5/11))</f>
        <v>0.4090909090909091</v>
      </c>
      <c r="M15" s="10">
        <f t="shared" si="2"/>
        <v>1.2334399269072636</v>
      </c>
      <c r="N15" s="10">
        <f t="shared" si="2"/>
        <v>1.2334399269072636</v>
      </c>
      <c r="O15" s="10">
        <f t="shared" si="2"/>
        <v>1.2334399269072636</v>
      </c>
      <c r="P15" s="78"/>
      <c r="Q15" s="84"/>
      <c r="R15" s="80"/>
      <c r="S15" s="81"/>
    </row>
    <row r="16" spans="1:19" ht="13.5">
      <c r="A16" s="74"/>
      <c r="B16" s="76" t="s">
        <v>45</v>
      </c>
      <c r="C16" s="9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78">
        <f>SUM(D17:M17)+MAX(N17,O17)</f>
        <v>11.095041322314051</v>
      </c>
      <c r="Q16" s="83">
        <v>9</v>
      </c>
      <c r="R16" s="79">
        <f>P16+Q16</f>
        <v>20.095041322314053</v>
      </c>
      <c r="S16" s="81"/>
    </row>
    <row r="17" spans="1:19" ht="13.5">
      <c r="A17" s="75"/>
      <c r="B17" s="77"/>
      <c r="C17" s="9" t="s">
        <v>31</v>
      </c>
      <c r="D17" s="10">
        <f>(13.5/11)*(($N$5+1)-D16)/$N$5</f>
        <v>1.2334710743801653</v>
      </c>
      <c r="E17" s="10">
        <f aca="true" t="shared" si="3" ref="E17:O17">(13.5/11)*(($N$5+1)-E16)/$N$5</f>
        <v>1.2334710743801653</v>
      </c>
      <c r="F17" s="10">
        <f t="shared" si="3"/>
        <v>1.2334710743801653</v>
      </c>
      <c r="G17" s="10">
        <f t="shared" si="3"/>
        <v>1.2334710743801653</v>
      </c>
      <c r="H17" s="10">
        <f t="shared" si="3"/>
        <v>1.2334710743801653</v>
      </c>
      <c r="I17" s="10">
        <f t="shared" si="3"/>
        <v>1.2334710743801653</v>
      </c>
      <c r="J17" s="10">
        <f>IF(J16=1,13.5/11,IF(J16=2,9/11,4.5/11))</f>
        <v>0.4090909090909091</v>
      </c>
      <c r="K17" s="10">
        <f>IF(K16=1,13.5/11,IF(K16=2,9/11,4.5/11))</f>
        <v>0.4090909090909091</v>
      </c>
      <c r="L17" s="10">
        <f>IF(L16=1,13.5/11,IF(L16=2,9/11,4.5/11))</f>
        <v>0.4090909090909091</v>
      </c>
      <c r="M17" s="10">
        <f t="shared" si="3"/>
        <v>1.2334710743801653</v>
      </c>
      <c r="N17" s="10">
        <f t="shared" si="3"/>
        <v>1.2334710743801653</v>
      </c>
      <c r="O17" s="10">
        <f t="shared" si="3"/>
        <v>1.2334710743801653</v>
      </c>
      <c r="P17" s="78"/>
      <c r="Q17" s="84"/>
      <c r="R17" s="80"/>
      <c r="S17" s="81"/>
    </row>
    <row r="18" spans="1:19" ht="13.5">
      <c r="A18" s="73" t="s">
        <v>43</v>
      </c>
      <c r="B18" s="76" t="s">
        <v>44</v>
      </c>
      <c r="C18" s="9" t="s">
        <v>30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78">
        <f>SUM(D19:O19)</f>
        <v>21.231255857544518</v>
      </c>
      <c r="Q18" s="83">
        <v>15</v>
      </c>
      <c r="R18" s="79">
        <f>P18+Q18</f>
        <v>36.23125585754452</v>
      </c>
      <c r="S18" s="81"/>
    </row>
    <row r="19" spans="1:19" ht="13.5">
      <c r="A19" s="74"/>
      <c r="B19" s="77"/>
      <c r="C19" s="9" t="s">
        <v>31</v>
      </c>
      <c r="D19" s="10">
        <f aca="true" t="shared" si="4" ref="D19:I19">(22.5/11)*(($J$6+1)-D18)/$J$6</f>
        <v>2.0559981255857545</v>
      </c>
      <c r="E19" s="10">
        <f t="shared" si="4"/>
        <v>2.0559981255857545</v>
      </c>
      <c r="F19" s="10">
        <f t="shared" si="4"/>
        <v>2.0559981255857545</v>
      </c>
      <c r="G19" s="10">
        <f t="shared" si="4"/>
        <v>2.0559981255857545</v>
      </c>
      <c r="H19" s="10">
        <f t="shared" si="4"/>
        <v>2.0559981255857545</v>
      </c>
      <c r="I19" s="10">
        <f t="shared" si="4"/>
        <v>2.0559981255857545</v>
      </c>
      <c r="J19" s="10">
        <f>IF(J18=1,22.5/11,IF(J18=2,20/11,10/11))</f>
        <v>0.9090909090909091</v>
      </c>
      <c r="K19" s="10">
        <f>IF(K18=1,22.5/11,IF(K18=2,20/11,10/11))</f>
        <v>0.9090909090909091</v>
      </c>
      <c r="L19" s="10">
        <f>IF(L18=1,22.5/11,IF(L18=2,20/11,10/11))</f>
        <v>0.9090909090909091</v>
      </c>
      <c r="M19" s="10">
        <f>(22.5/11)*(($J$6+1)-M18)/$J$6</f>
        <v>2.0559981255857545</v>
      </c>
      <c r="N19" s="10">
        <f>(22.5/11)*(($J$6+1)-N18)/$J$6</f>
        <v>2.0559981255857545</v>
      </c>
      <c r="O19" s="10">
        <f>(22.5/11)*(($J$6+1)-O18)/$J$6</f>
        <v>2.0559981255857545</v>
      </c>
      <c r="P19" s="78"/>
      <c r="Q19" s="84"/>
      <c r="R19" s="80"/>
      <c r="S19" s="81"/>
    </row>
    <row r="20" spans="1:19" ht="13.5">
      <c r="A20" s="74"/>
      <c r="B20" s="76" t="s">
        <v>45</v>
      </c>
      <c r="C20" s="9" t="s">
        <v>30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78">
        <f>SUM(D21:O21)</f>
        <v>24.67197750702906</v>
      </c>
      <c r="Q20" s="79">
        <v>15</v>
      </c>
      <c r="R20" s="79">
        <f>P20+Q20</f>
        <v>39.671977507029055</v>
      </c>
      <c r="S20" s="81"/>
    </row>
    <row r="21" spans="1:19" ht="14.25" thickBot="1">
      <c r="A21" s="85"/>
      <c r="B21" s="86"/>
      <c r="C21" s="24" t="s">
        <v>31</v>
      </c>
      <c r="D21" s="27">
        <f aca="true" t="shared" si="5" ref="D21:O21">(22.5/11)*(($N$6+1)-D20)/$N$6</f>
        <v>2.0559981255857545</v>
      </c>
      <c r="E21" s="27">
        <f t="shared" si="5"/>
        <v>2.0559981255857545</v>
      </c>
      <c r="F21" s="27">
        <f t="shared" si="5"/>
        <v>2.0559981255857545</v>
      </c>
      <c r="G21" s="27">
        <f t="shared" si="5"/>
        <v>2.0559981255857545</v>
      </c>
      <c r="H21" s="27">
        <f t="shared" si="5"/>
        <v>2.0559981255857545</v>
      </c>
      <c r="I21" s="27">
        <f t="shared" si="5"/>
        <v>2.0559981255857545</v>
      </c>
      <c r="J21" s="27">
        <f t="shared" si="5"/>
        <v>2.0559981255857545</v>
      </c>
      <c r="K21" s="27">
        <f t="shared" si="5"/>
        <v>2.0559981255857545</v>
      </c>
      <c r="L21" s="27">
        <f t="shared" si="5"/>
        <v>2.0559981255857545</v>
      </c>
      <c r="M21" s="27">
        <f t="shared" si="5"/>
        <v>2.0559981255857545</v>
      </c>
      <c r="N21" s="27">
        <f t="shared" si="5"/>
        <v>2.0559981255857545</v>
      </c>
      <c r="O21" s="27">
        <f t="shared" si="5"/>
        <v>2.0559981255857545</v>
      </c>
      <c r="P21" s="78"/>
      <c r="Q21" s="87"/>
      <c r="R21" s="80"/>
      <c r="S21" s="82"/>
    </row>
    <row r="22" spans="1:19" ht="14.2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3.5">
      <c r="A23" s="88" t="s">
        <v>48</v>
      </c>
      <c r="B23" s="89"/>
      <c r="C23" s="89"/>
      <c r="D23" s="89"/>
      <c r="E23" s="90" t="s">
        <v>17</v>
      </c>
      <c r="F23" s="91"/>
      <c r="G23" s="90" t="s">
        <v>18</v>
      </c>
      <c r="H23" s="91" t="s">
        <v>18</v>
      </c>
      <c r="I23" s="90" t="s">
        <v>46</v>
      </c>
      <c r="J23" s="91"/>
      <c r="K23" s="90" t="s">
        <v>47</v>
      </c>
      <c r="L23" s="91"/>
      <c r="M23" s="90" t="s">
        <v>31</v>
      </c>
      <c r="N23" s="92"/>
      <c r="O23" s="92"/>
      <c r="P23" s="91"/>
      <c r="Q23" s="93" t="s">
        <v>19</v>
      </c>
      <c r="R23" s="94"/>
      <c r="S23" s="95"/>
    </row>
    <row r="24" spans="1:19" ht="13.5">
      <c r="A24" s="96" t="s">
        <v>0</v>
      </c>
      <c r="B24" s="80"/>
      <c r="C24" s="80"/>
      <c r="D24" s="80"/>
      <c r="E24" s="97">
        <v>0</v>
      </c>
      <c r="F24" s="98"/>
      <c r="G24" s="97">
        <v>0</v>
      </c>
      <c r="H24" s="98"/>
      <c r="I24" s="97">
        <v>0</v>
      </c>
      <c r="J24" s="98"/>
      <c r="K24" s="97">
        <v>0</v>
      </c>
      <c r="L24" s="98"/>
      <c r="M24" s="97">
        <f>IF(E24+INT((G24+I24+K24)/3)&gt;=6,2.4,IF(E24+INT((G24+I24+K24)/3)&gt;=5,3,IF(E24+INT((G24+I24+K24)/3)&gt;=4,3.6,IF(E24+INT((G24+I24+K24)/3)&gt;=3,4.2,IF(E24+INT((G24+I24+K24)/3)&gt;=2,4.8,IF(E24+INT((G24+I24+K24)/3)&gt;=1,5.4,6))))))</f>
        <v>6</v>
      </c>
      <c r="N24" s="99"/>
      <c r="O24" s="99"/>
      <c r="P24" s="98"/>
      <c r="Q24" s="108">
        <f>SUM(M24:P26)</f>
        <v>20</v>
      </c>
      <c r="R24" s="109"/>
      <c r="S24" s="110"/>
    </row>
    <row r="25" spans="1:19" ht="13.5">
      <c r="A25" s="96" t="s">
        <v>1</v>
      </c>
      <c r="B25" s="80"/>
      <c r="C25" s="80"/>
      <c r="D25" s="80"/>
      <c r="E25" s="97">
        <v>0</v>
      </c>
      <c r="F25" s="98"/>
      <c r="G25" s="97">
        <v>0</v>
      </c>
      <c r="H25" s="98"/>
      <c r="I25" s="97">
        <v>0</v>
      </c>
      <c r="J25" s="98"/>
      <c r="K25" s="97">
        <v>0</v>
      </c>
      <c r="L25" s="98"/>
      <c r="M25" s="97">
        <f>IF(E25+INT((G25+I25+K25)/3)&gt;=6,2.4,IF(E25+INT((G25+I25+K25)/3)&gt;=5,38,IF(E25+INT((G25+I25+K25)/3)&gt;=4,3.6,IF(E25+INT((G25+I25+K25)/3)&gt;=3,4.2,IF(E25+INT((G25+I25+K25)/3)&gt;=2,4,IF(E25+INT((G25+I25+K25)/3)&gt;=1,5.4,7))))))</f>
        <v>7</v>
      </c>
      <c r="N25" s="99"/>
      <c r="O25" s="99"/>
      <c r="P25" s="98"/>
      <c r="Q25" s="111"/>
      <c r="R25" s="112"/>
      <c r="S25" s="113"/>
    </row>
    <row r="26" spans="1:19" ht="14.25" thickBot="1">
      <c r="A26" s="100" t="s">
        <v>2</v>
      </c>
      <c r="B26" s="101"/>
      <c r="C26" s="101"/>
      <c r="D26" s="101"/>
      <c r="E26" s="102">
        <v>0</v>
      </c>
      <c r="F26" s="103"/>
      <c r="G26" s="102">
        <v>0</v>
      </c>
      <c r="H26" s="103"/>
      <c r="I26" s="102">
        <v>0</v>
      </c>
      <c r="J26" s="103"/>
      <c r="K26" s="102">
        <v>0</v>
      </c>
      <c r="L26" s="103"/>
      <c r="M26" s="102">
        <f>IF(E26+INT((G26+I26+K26)/3)&gt;=6,2.4,IF(E26+INT((G26+I26+K26)/3)&gt;=5,38,IF(E26+INT((G26+I26+K26)/3)&gt;=4,3.6,IF(E26+INT((G26+I26+K26)/3)&gt;=3,4.2,IF(E26+INT((G26+I26+K26)/3)&gt;=2,4,IF(E26+INT((G26+I26+K26)/3)&gt;=1,5.4,7))))))</f>
        <v>7</v>
      </c>
      <c r="N26" s="104"/>
      <c r="O26" s="104"/>
      <c r="P26" s="103"/>
      <c r="Q26" s="114"/>
      <c r="R26" s="115"/>
      <c r="S26" s="116"/>
    </row>
    <row r="27" spans="1:19" ht="14.25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3.5">
      <c r="A28" s="105" t="s">
        <v>27</v>
      </c>
      <c r="B28" s="106"/>
      <c r="C28" s="106"/>
      <c r="D28" s="106"/>
      <c r="E28" s="107"/>
      <c r="F28" s="90" t="s">
        <v>25</v>
      </c>
      <c r="G28" s="92"/>
      <c r="H28" s="92"/>
      <c r="I28" s="92"/>
      <c r="J28" s="92"/>
      <c r="K28" s="92"/>
      <c r="L28" s="92"/>
      <c r="M28" s="92"/>
      <c r="N28" s="91"/>
      <c r="O28" s="69" t="s">
        <v>19</v>
      </c>
      <c r="P28" s="69"/>
      <c r="Q28" s="69"/>
      <c r="R28" s="69" t="s">
        <v>20</v>
      </c>
      <c r="S28" s="72"/>
    </row>
    <row r="29" spans="1:19" ht="13.5">
      <c r="A29" s="118" t="s">
        <v>26</v>
      </c>
      <c r="B29" s="119"/>
      <c r="C29" s="119"/>
      <c r="D29" s="119"/>
      <c r="E29" s="120"/>
      <c r="F29" s="71" t="s">
        <v>0</v>
      </c>
      <c r="G29" s="71"/>
      <c r="H29" s="71" t="s">
        <v>1</v>
      </c>
      <c r="I29" s="71"/>
      <c r="J29" s="122" t="s">
        <v>2</v>
      </c>
      <c r="K29" s="123"/>
      <c r="L29" s="122" t="s">
        <v>21</v>
      </c>
      <c r="M29" s="124"/>
      <c r="N29" s="123"/>
      <c r="O29" s="71"/>
      <c r="P29" s="71"/>
      <c r="Q29" s="71"/>
      <c r="R29" s="71"/>
      <c r="S29" s="117"/>
    </row>
    <row r="30" spans="1:19" ht="14.25" thickBot="1">
      <c r="A30" s="125" t="s">
        <v>22</v>
      </c>
      <c r="B30" s="126"/>
      <c r="C30" s="126"/>
      <c r="D30" s="126"/>
      <c r="E30" s="22">
        <v>60</v>
      </c>
      <c r="F30" s="102"/>
      <c r="G30" s="103"/>
      <c r="H30" s="102"/>
      <c r="I30" s="103"/>
      <c r="J30" s="102">
        <v>60</v>
      </c>
      <c r="K30" s="103"/>
      <c r="L30" s="127">
        <v>68</v>
      </c>
      <c r="M30" s="126"/>
      <c r="N30" s="128"/>
      <c r="O30" s="101">
        <f>IF(E30=20,IF(L30&gt;20,20,IF(L30&gt;=15,L30,IF(L30&lt;2,8,INT(L30/2)+8))),IF(L30&lt;5,8,IF(L30&gt;=60,20,INT((L30)/5)+8)))</f>
        <v>20</v>
      </c>
      <c r="P30" s="101"/>
      <c r="Q30" s="101"/>
      <c r="R30" s="101"/>
      <c r="S30" s="121"/>
    </row>
    <row r="31" spans="1:19" ht="14.25" thickBo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3.5">
      <c r="A32" s="105" t="s">
        <v>28</v>
      </c>
      <c r="B32" s="106"/>
      <c r="C32" s="106"/>
      <c r="D32" s="107"/>
      <c r="E32" s="25" t="s">
        <v>49</v>
      </c>
      <c r="F32" s="26"/>
      <c r="G32" s="25" t="s">
        <v>50</v>
      </c>
      <c r="H32" s="26"/>
      <c r="I32" s="93" t="s">
        <v>51</v>
      </c>
      <c r="J32" s="94"/>
      <c r="K32" s="95"/>
      <c r="L32" s="93" t="s">
        <v>52</v>
      </c>
      <c r="M32" s="94"/>
      <c r="N32" s="95"/>
      <c r="O32" s="11"/>
      <c r="P32" s="11"/>
      <c r="Q32" s="11"/>
      <c r="R32" s="11"/>
      <c r="S32" s="11"/>
    </row>
    <row r="33" spans="1:14" ht="13.5">
      <c r="A33" s="118"/>
      <c r="B33" s="119"/>
      <c r="C33" s="119"/>
      <c r="D33" s="120"/>
      <c r="E33" s="122" t="s">
        <v>23</v>
      </c>
      <c r="F33" s="123"/>
      <c r="G33" s="122" t="s">
        <v>53</v>
      </c>
      <c r="H33" s="123"/>
      <c r="I33" s="132"/>
      <c r="J33" s="133"/>
      <c r="K33" s="134"/>
      <c r="L33" s="132"/>
      <c r="M33" s="133"/>
      <c r="N33" s="134"/>
    </row>
    <row r="34" spans="1:14" ht="14.25" thickBot="1">
      <c r="A34" s="100" t="s">
        <v>24</v>
      </c>
      <c r="B34" s="101"/>
      <c r="C34" s="101"/>
      <c r="D34" s="101"/>
      <c r="E34" s="102">
        <v>8</v>
      </c>
      <c r="F34" s="103"/>
      <c r="G34" s="102"/>
      <c r="H34" s="103"/>
      <c r="I34" s="129">
        <f>IF((E34*0.5)&gt;4,4,(E34*0.5))+6</f>
        <v>10</v>
      </c>
      <c r="J34" s="130"/>
      <c r="K34" s="131"/>
      <c r="L34" s="129">
        <f>IF(IF((IF((H34*0.5)&gt;4,4,(H34*0.5))+6)&gt;10,10,I34+(G34*0.1))&gt;10,10,IF((IF((H34*0.5)&gt;4,4,(H34*0.5))+6)&gt;10,10,I34+(G34*0.1)))</f>
        <v>10</v>
      </c>
      <c r="M34" s="130"/>
      <c r="N34" s="131"/>
    </row>
    <row r="35" spans="1:11" ht="13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100">
    <mergeCell ref="A34:D34"/>
    <mergeCell ref="E34:F34"/>
    <mergeCell ref="G34:H34"/>
    <mergeCell ref="I34:K34"/>
    <mergeCell ref="L34:N34"/>
    <mergeCell ref="R30:S30"/>
    <mergeCell ref="A32:D33"/>
    <mergeCell ref="I32:K33"/>
    <mergeCell ref="L32:N33"/>
    <mergeCell ref="E33:F33"/>
    <mergeCell ref="G33:H33"/>
    <mergeCell ref="A30:D30"/>
    <mergeCell ref="F30:G30"/>
    <mergeCell ref="H30:I30"/>
    <mergeCell ref="J30:K30"/>
    <mergeCell ref="L30:N30"/>
    <mergeCell ref="O30:Q30"/>
    <mergeCell ref="R28:S29"/>
    <mergeCell ref="A29:E29"/>
    <mergeCell ref="F29:G29"/>
    <mergeCell ref="H29:I29"/>
    <mergeCell ref="J29:K29"/>
    <mergeCell ref="L29:N29"/>
    <mergeCell ref="I26:J26"/>
    <mergeCell ref="K26:L26"/>
    <mergeCell ref="M26:P26"/>
    <mergeCell ref="A28:E28"/>
    <mergeCell ref="F28:N28"/>
    <mergeCell ref="O28:Q29"/>
    <mergeCell ref="Q24:S26"/>
    <mergeCell ref="A25:D25"/>
    <mergeCell ref="E25:F25"/>
    <mergeCell ref="G25:H25"/>
    <mergeCell ref="I25:J25"/>
    <mergeCell ref="K25:L25"/>
    <mergeCell ref="M25:P25"/>
    <mergeCell ref="A26:D26"/>
    <mergeCell ref="E26:F26"/>
    <mergeCell ref="G26:H26"/>
    <mergeCell ref="A24:D24"/>
    <mergeCell ref="E24:F24"/>
    <mergeCell ref="G24:H24"/>
    <mergeCell ref="I24:J24"/>
    <mergeCell ref="K24:L24"/>
    <mergeCell ref="M24:P24"/>
    <mergeCell ref="R20:R21"/>
    <mergeCell ref="A23:D23"/>
    <mergeCell ref="E23:F23"/>
    <mergeCell ref="G23:H23"/>
    <mergeCell ref="I23:J23"/>
    <mergeCell ref="K23:L23"/>
    <mergeCell ref="M23:P23"/>
    <mergeCell ref="Q23:S23"/>
    <mergeCell ref="Q16:Q17"/>
    <mergeCell ref="R16:R17"/>
    <mergeCell ref="A18:A21"/>
    <mergeCell ref="B18:B19"/>
    <mergeCell ref="P18:P19"/>
    <mergeCell ref="Q18:Q19"/>
    <mergeCell ref="R18:R19"/>
    <mergeCell ref="B20:B21"/>
    <mergeCell ref="P20:P21"/>
    <mergeCell ref="Q20:Q21"/>
    <mergeCell ref="P12:P13"/>
    <mergeCell ref="Q12:Q13"/>
    <mergeCell ref="R12:R13"/>
    <mergeCell ref="A14:A17"/>
    <mergeCell ref="B14:B15"/>
    <mergeCell ref="P14:P15"/>
    <mergeCell ref="Q14:Q15"/>
    <mergeCell ref="R14:R15"/>
    <mergeCell ref="B16:B17"/>
    <mergeCell ref="P16:P17"/>
    <mergeCell ref="Q6:S6"/>
    <mergeCell ref="A8:B9"/>
    <mergeCell ref="D8:S8"/>
    <mergeCell ref="A10:A13"/>
    <mergeCell ref="B10:B11"/>
    <mergeCell ref="P10:P11"/>
    <mergeCell ref="Q10:Q11"/>
    <mergeCell ref="R10:R11"/>
    <mergeCell ref="S10:S21"/>
    <mergeCell ref="B12:B13"/>
    <mergeCell ref="A4:B6"/>
    <mergeCell ref="C4:D6"/>
    <mergeCell ref="E4:G6"/>
    <mergeCell ref="J4:L4"/>
    <mergeCell ref="N4:P4"/>
    <mergeCell ref="Q4:S5"/>
    <mergeCell ref="J5:L5"/>
    <mergeCell ref="N5:P5"/>
    <mergeCell ref="J6:L6"/>
    <mergeCell ref="N6:P6"/>
    <mergeCell ref="A1:S1"/>
    <mergeCell ref="A3:B3"/>
    <mergeCell ref="C3:D3"/>
    <mergeCell ref="E3:G3"/>
    <mergeCell ref="J3:L3"/>
    <mergeCell ref="N3:P3"/>
    <mergeCell ref="Q3:S3"/>
  </mergeCells>
  <printOptions/>
  <pageMargins left="0.7" right="0.7" top="0.75" bottom="0.75" header="0.3" footer="0.3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9">
      <selection activeCell="L30" sqref="L30:N30"/>
    </sheetView>
  </sheetViews>
  <sheetFormatPr defaultColWidth="8.88671875" defaultRowHeight="13.5"/>
  <sheetData>
    <row r="1" spans="1:19" ht="27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ht="19.5" thickBot="1">
      <c r="B2" s="12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2"/>
      <c r="Q2" s="2"/>
      <c r="R2" s="2"/>
      <c r="S2" s="2"/>
    </row>
    <row r="3" spans="1:19" ht="23.25" thickBot="1">
      <c r="A3" s="29" t="s">
        <v>40</v>
      </c>
      <c r="B3" s="30"/>
      <c r="C3" s="29" t="s">
        <v>41</v>
      </c>
      <c r="D3" s="30"/>
      <c r="E3" s="29" t="s">
        <v>42</v>
      </c>
      <c r="F3" s="31"/>
      <c r="G3" s="30"/>
      <c r="H3" s="20" t="s">
        <v>29</v>
      </c>
      <c r="I3" s="21" t="s">
        <v>32</v>
      </c>
      <c r="J3" s="32" t="s">
        <v>33</v>
      </c>
      <c r="K3" s="33"/>
      <c r="L3" s="34"/>
      <c r="M3" s="21" t="s">
        <v>32</v>
      </c>
      <c r="N3" s="33" t="s">
        <v>33</v>
      </c>
      <c r="O3" s="33"/>
      <c r="P3" s="34"/>
      <c r="Q3" s="35" t="s">
        <v>39</v>
      </c>
      <c r="R3" s="36"/>
      <c r="S3" s="37"/>
    </row>
    <row r="4" spans="1:19" ht="14.25" thickBot="1">
      <c r="A4" s="38">
        <v>3</v>
      </c>
      <c r="B4" s="39"/>
      <c r="C4" s="38"/>
      <c r="D4" s="39"/>
      <c r="E4" s="38"/>
      <c r="F4" s="44"/>
      <c r="G4" s="39"/>
      <c r="H4" s="18">
        <v>1</v>
      </c>
      <c r="I4" s="19">
        <v>1</v>
      </c>
      <c r="J4" s="47">
        <v>197</v>
      </c>
      <c r="K4" s="48"/>
      <c r="L4" s="49"/>
      <c r="M4" s="19">
        <v>2</v>
      </c>
      <c r="N4" s="50">
        <v>194</v>
      </c>
      <c r="O4" s="51"/>
      <c r="P4" s="52"/>
      <c r="Q4" s="53">
        <f>S10+Q24+O30+L34</f>
        <v>192.88730467070218</v>
      </c>
      <c r="R4" s="54"/>
      <c r="S4" s="55"/>
    </row>
    <row r="5" spans="1:19" ht="14.25" thickBot="1">
      <c r="A5" s="40"/>
      <c r="B5" s="41"/>
      <c r="C5" s="40"/>
      <c r="D5" s="41"/>
      <c r="E5" s="40"/>
      <c r="F5" s="45"/>
      <c r="G5" s="41"/>
      <c r="H5" s="16">
        <v>2</v>
      </c>
      <c r="I5" s="17">
        <v>1</v>
      </c>
      <c r="J5" s="56">
        <v>199</v>
      </c>
      <c r="K5" s="57"/>
      <c r="L5" s="58"/>
      <c r="M5" s="17">
        <v>2</v>
      </c>
      <c r="N5" s="56">
        <v>198</v>
      </c>
      <c r="O5" s="57"/>
      <c r="P5" s="58"/>
      <c r="Q5" s="53"/>
      <c r="R5" s="54"/>
      <c r="S5" s="55"/>
    </row>
    <row r="6" spans="1:19" ht="14.25" thickBot="1">
      <c r="A6" s="42"/>
      <c r="B6" s="43"/>
      <c r="C6" s="42"/>
      <c r="D6" s="43"/>
      <c r="E6" s="42"/>
      <c r="F6" s="46"/>
      <c r="G6" s="43"/>
      <c r="H6" s="14">
        <v>3</v>
      </c>
      <c r="I6" s="15">
        <v>1</v>
      </c>
      <c r="J6" s="59">
        <v>194</v>
      </c>
      <c r="K6" s="60"/>
      <c r="L6" s="61"/>
      <c r="M6" s="15">
        <v>2</v>
      </c>
      <c r="N6" s="62">
        <v>194</v>
      </c>
      <c r="O6" s="63"/>
      <c r="P6" s="64"/>
      <c r="Q6" s="65" t="s">
        <v>36</v>
      </c>
      <c r="R6" s="66"/>
      <c r="S6" s="67"/>
    </row>
    <row r="7" ht="14.25" thickBot="1"/>
    <row r="8" spans="1:19" ht="13.5">
      <c r="A8" s="68" t="s">
        <v>3</v>
      </c>
      <c r="B8" s="69"/>
      <c r="C8" s="4"/>
      <c r="D8" s="69" t="s">
        <v>35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2"/>
    </row>
    <row r="9" spans="1:19" ht="40.5">
      <c r="A9" s="70"/>
      <c r="B9" s="71"/>
      <c r="C9" s="6"/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37</v>
      </c>
      <c r="J9" s="6" t="s">
        <v>9</v>
      </c>
      <c r="K9" s="6" t="s">
        <v>10</v>
      </c>
      <c r="L9" s="6" t="s">
        <v>11</v>
      </c>
      <c r="M9" s="7" t="s">
        <v>12</v>
      </c>
      <c r="N9" s="7" t="s">
        <v>54</v>
      </c>
      <c r="O9" s="6" t="s">
        <v>38</v>
      </c>
      <c r="P9" s="7" t="s">
        <v>13</v>
      </c>
      <c r="Q9" s="7" t="s">
        <v>14</v>
      </c>
      <c r="R9" s="7" t="s">
        <v>15</v>
      </c>
      <c r="S9" s="8" t="s">
        <v>16</v>
      </c>
    </row>
    <row r="10" spans="1:19" ht="13.5">
      <c r="A10" s="73" t="s">
        <v>0</v>
      </c>
      <c r="B10" s="76" t="s">
        <v>44</v>
      </c>
      <c r="C10" s="9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78">
        <f>SUM(D11:M11)+MAX(N11,O11)</f>
        <v>7.396862021227503</v>
      </c>
      <c r="Q10" s="79">
        <v>6</v>
      </c>
      <c r="R10" s="79">
        <f>P10+Q10</f>
        <v>13.396862021227502</v>
      </c>
      <c r="S10" s="81">
        <f>SUM(R10:R21)</f>
        <v>142.88730467070218</v>
      </c>
    </row>
    <row r="11" spans="1:19" ht="13.5">
      <c r="A11" s="74"/>
      <c r="B11" s="77"/>
      <c r="C11" s="9" t="s">
        <v>31</v>
      </c>
      <c r="D11" s="10">
        <f>(9/11)*(($J$4+1)-D10)/$J$4</f>
        <v>0.8223350253807107</v>
      </c>
      <c r="E11" s="10">
        <f aca="true" t="shared" si="0" ref="E11:O11">(9/11)*(($J$4+1)-E10)/$J$4</f>
        <v>0.8223350253807107</v>
      </c>
      <c r="F11" s="10">
        <f t="shared" si="0"/>
        <v>0.8223350253807107</v>
      </c>
      <c r="G11" s="10">
        <f t="shared" si="0"/>
        <v>0.8223350253807107</v>
      </c>
      <c r="H11" s="10">
        <f t="shared" si="0"/>
        <v>0.8223350253807107</v>
      </c>
      <c r="I11" s="10">
        <f t="shared" si="0"/>
        <v>0.8223350253807107</v>
      </c>
      <c r="J11" s="10">
        <f>IF(J10=1,9/11,IF(J10=2,6/11,3/11))</f>
        <v>0.2727272727272727</v>
      </c>
      <c r="K11" s="10">
        <f>IF(K10=1,9/11,IF(K10=2,6/11,3/11))</f>
        <v>0.2727272727272727</v>
      </c>
      <c r="L11" s="10">
        <f>IF(L10=1,9/11,IF(L10=2,6/11,3/11))</f>
        <v>0.2727272727272727</v>
      </c>
      <c r="M11" s="10">
        <f t="shared" si="0"/>
        <v>0.8223350253807107</v>
      </c>
      <c r="N11" s="10">
        <f t="shared" si="0"/>
        <v>0.8223350253807107</v>
      </c>
      <c r="O11" s="10">
        <f t="shared" si="0"/>
        <v>0.8223350253807107</v>
      </c>
      <c r="P11" s="78"/>
      <c r="Q11" s="79"/>
      <c r="R11" s="80"/>
      <c r="S11" s="81"/>
    </row>
    <row r="12" spans="1:19" ht="13.5">
      <c r="A12" s="74"/>
      <c r="B12" s="76" t="s">
        <v>45</v>
      </c>
      <c r="C12" s="9" t="s">
        <v>30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78">
        <f>SUM(D13:M13)+MAX(N13,O13)</f>
        <v>7.397375820056231</v>
      </c>
      <c r="Q12" s="83">
        <v>6</v>
      </c>
      <c r="R12" s="79">
        <f>P12+Q12</f>
        <v>13.397375820056231</v>
      </c>
      <c r="S12" s="81"/>
    </row>
    <row r="13" spans="1:19" ht="13.5">
      <c r="A13" s="75"/>
      <c r="B13" s="77"/>
      <c r="C13" s="9" t="s">
        <v>31</v>
      </c>
      <c r="D13" s="10">
        <f>(9/11)*(($N$4+1)-D12)/$N$4</f>
        <v>0.8223992502343018</v>
      </c>
      <c r="E13" s="10">
        <f aca="true" t="shared" si="1" ref="E13:O13">(9/11)*(($N$4+1)-E12)/$N$4</f>
        <v>0.8223992502343018</v>
      </c>
      <c r="F13" s="10">
        <f t="shared" si="1"/>
        <v>0.8223992502343018</v>
      </c>
      <c r="G13" s="10">
        <f t="shared" si="1"/>
        <v>0.8223992502343018</v>
      </c>
      <c r="H13" s="10">
        <f t="shared" si="1"/>
        <v>0.8223992502343018</v>
      </c>
      <c r="I13" s="10">
        <f t="shared" si="1"/>
        <v>0.8223992502343018</v>
      </c>
      <c r="J13" s="10">
        <f>IF(J12=1,9/11,IF(J12=2,6/11,3/11))</f>
        <v>0.2727272727272727</v>
      </c>
      <c r="K13" s="10">
        <f>IF(K12=1,9/11,IF(K12=2,6/11,3/11))</f>
        <v>0.2727272727272727</v>
      </c>
      <c r="L13" s="10">
        <f>IF(L12=1,9/11,IF(L12=2,6/11,3/11))</f>
        <v>0.2727272727272727</v>
      </c>
      <c r="M13" s="10">
        <f t="shared" si="1"/>
        <v>0.8223992502343018</v>
      </c>
      <c r="N13" s="10">
        <f t="shared" si="1"/>
        <v>0.8223992502343018</v>
      </c>
      <c r="O13" s="10">
        <f t="shared" si="1"/>
        <v>0.8223992502343018</v>
      </c>
      <c r="P13" s="78"/>
      <c r="Q13" s="84"/>
      <c r="R13" s="80"/>
      <c r="S13" s="81"/>
    </row>
    <row r="14" spans="1:19" ht="13.5">
      <c r="A14" s="73" t="s">
        <v>1</v>
      </c>
      <c r="B14" s="76" t="s">
        <v>44</v>
      </c>
      <c r="C14" s="9" t="s">
        <v>30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78">
        <f>SUM(D15:M15)+MAX(N15,O15)</f>
        <v>11.094792142530835</v>
      </c>
      <c r="Q14" s="83">
        <v>9</v>
      </c>
      <c r="R14" s="79">
        <f>P14+Q14</f>
        <v>20.094792142530835</v>
      </c>
      <c r="S14" s="81"/>
    </row>
    <row r="15" spans="1:19" ht="13.5">
      <c r="A15" s="74"/>
      <c r="B15" s="77"/>
      <c r="C15" s="9" t="s">
        <v>31</v>
      </c>
      <c r="D15" s="10">
        <f>(13.5/11)*(($J$5+1)-D14)/$J$5</f>
        <v>1.2334399269072636</v>
      </c>
      <c r="E15" s="10">
        <f aca="true" t="shared" si="2" ref="E15:O15">(13.5/11)*(($J$5+1)-E14)/$J$5</f>
        <v>1.2334399269072636</v>
      </c>
      <c r="F15" s="10">
        <f t="shared" si="2"/>
        <v>1.2334399269072636</v>
      </c>
      <c r="G15" s="10">
        <f t="shared" si="2"/>
        <v>1.2334399269072636</v>
      </c>
      <c r="H15" s="10">
        <f t="shared" si="2"/>
        <v>1.2334399269072636</v>
      </c>
      <c r="I15" s="10">
        <f t="shared" si="2"/>
        <v>1.2334399269072636</v>
      </c>
      <c r="J15" s="10">
        <f>IF(J14=1,13.5/11,IF(J14=2,9/11,4.5/11))</f>
        <v>0.4090909090909091</v>
      </c>
      <c r="K15" s="10">
        <f>IF(K14=1,13.5/11,IF(K14=2,9/11,4.5/11))</f>
        <v>0.4090909090909091</v>
      </c>
      <c r="L15" s="10">
        <f>IF(L14=1,13.5/11,IF(L14=2,9/11,4.5/11))</f>
        <v>0.4090909090909091</v>
      </c>
      <c r="M15" s="10">
        <f t="shared" si="2"/>
        <v>1.2334399269072636</v>
      </c>
      <c r="N15" s="10">
        <f t="shared" si="2"/>
        <v>1.2334399269072636</v>
      </c>
      <c r="O15" s="10">
        <f t="shared" si="2"/>
        <v>1.2334399269072636</v>
      </c>
      <c r="P15" s="78"/>
      <c r="Q15" s="84"/>
      <c r="R15" s="80"/>
      <c r="S15" s="81"/>
    </row>
    <row r="16" spans="1:19" ht="13.5">
      <c r="A16" s="74"/>
      <c r="B16" s="76" t="s">
        <v>45</v>
      </c>
      <c r="C16" s="9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78">
        <f>SUM(D17:M17)+MAX(N17,O17)</f>
        <v>11.095041322314051</v>
      </c>
      <c r="Q16" s="83">
        <v>9</v>
      </c>
      <c r="R16" s="79">
        <f>P16+Q16</f>
        <v>20.095041322314053</v>
      </c>
      <c r="S16" s="81"/>
    </row>
    <row r="17" spans="1:19" ht="13.5">
      <c r="A17" s="75"/>
      <c r="B17" s="77"/>
      <c r="C17" s="9" t="s">
        <v>31</v>
      </c>
      <c r="D17" s="10">
        <f>(13.5/11)*(($N$5+1)-D16)/$N$5</f>
        <v>1.2334710743801653</v>
      </c>
      <c r="E17" s="10">
        <f aca="true" t="shared" si="3" ref="E17:O17">(13.5/11)*(($N$5+1)-E16)/$N$5</f>
        <v>1.2334710743801653</v>
      </c>
      <c r="F17" s="10">
        <f t="shared" si="3"/>
        <v>1.2334710743801653</v>
      </c>
      <c r="G17" s="10">
        <f t="shared" si="3"/>
        <v>1.2334710743801653</v>
      </c>
      <c r="H17" s="10">
        <f t="shared" si="3"/>
        <v>1.2334710743801653</v>
      </c>
      <c r="I17" s="10">
        <f t="shared" si="3"/>
        <v>1.2334710743801653</v>
      </c>
      <c r="J17" s="10">
        <f>IF(J16=1,13.5/11,IF(J16=2,9/11,4.5/11))</f>
        <v>0.4090909090909091</v>
      </c>
      <c r="K17" s="10">
        <f>IF(K16=1,13.5/11,IF(K16=2,9/11,4.5/11))</f>
        <v>0.4090909090909091</v>
      </c>
      <c r="L17" s="10">
        <f>IF(L16=1,13.5/11,IF(L16=2,9/11,4.5/11))</f>
        <v>0.4090909090909091</v>
      </c>
      <c r="M17" s="10">
        <f t="shared" si="3"/>
        <v>1.2334710743801653</v>
      </c>
      <c r="N17" s="10">
        <f t="shared" si="3"/>
        <v>1.2334710743801653</v>
      </c>
      <c r="O17" s="10">
        <f t="shared" si="3"/>
        <v>1.2334710743801653</v>
      </c>
      <c r="P17" s="78"/>
      <c r="Q17" s="84"/>
      <c r="R17" s="80"/>
      <c r="S17" s="81"/>
    </row>
    <row r="18" spans="1:19" ht="13.5">
      <c r="A18" s="73" t="s">
        <v>43</v>
      </c>
      <c r="B18" s="76" t="s">
        <v>44</v>
      </c>
      <c r="C18" s="9" t="s">
        <v>30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78">
        <f>SUM(D19:O19)</f>
        <v>21.231255857544518</v>
      </c>
      <c r="Q18" s="83">
        <v>15</v>
      </c>
      <c r="R18" s="79">
        <f>P18+Q18</f>
        <v>36.23125585754452</v>
      </c>
      <c r="S18" s="81"/>
    </row>
    <row r="19" spans="1:19" ht="13.5">
      <c r="A19" s="74"/>
      <c r="B19" s="77"/>
      <c r="C19" s="9" t="s">
        <v>31</v>
      </c>
      <c r="D19" s="10">
        <f aca="true" t="shared" si="4" ref="D19:I19">(22.5/11)*(($J$6+1)-D18)/$J$6</f>
        <v>2.0559981255857545</v>
      </c>
      <c r="E19" s="10">
        <f t="shared" si="4"/>
        <v>2.0559981255857545</v>
      </c>
      <c r="F19" s="10">
        <f t="shared" si="4"/>
        <v>2.0559981255857545</v>
      </c>
      <c r="G19" s="10">
        <f t="shared" si="4"/>
        <v>2.0559981255857545</v>
      </c>
      <c r="H19" s="10">
        <f t="shared" si="4"/>
        <v>2.0559981255857545</v>
      </c>
      <c r="I19" s="10">
        <f t="shared" si="4"/>
        <v>2.0559981255857545</v>
      </c>
      <c r="J19" s="10">
        <f>IF(J18=1,22.5/11,IF(J18=2,20/11,10/11))</f>
        <v>0.9090909090909091</v>
      </c>
      <c r="K19" s="10">
        <f>IF(K18=1,22.5/11,IF(K18=2,20/11,10/11))</f>
        <v>0.9090909090909091</v>
      </c>
      <c r="L19" s="10">
        <f>IF(L18=1,22.5/11,IF(L18=2,20/11,10/11))</f>
        <v>0.9090909090909091</v>
      </c>
      <c r="M19" s="10">
        <f>(22.5/11)*(($J$6+1)-M18)/$J$6</f>
        <v>2.0559981255857545</v>
      </c>
      <c r="N19" s="10">
        <f>(22.5/11)*(($J$6+1)-N18)/$J$6</f>
        <v>2.0559981255857545</v>
      </c>
      <c r="O19" s="10">
        <f>(22.5/11)*(($J$6+1)-O18)/$J$6</f>
        <v>2.0559981255857545</v>
      </c>
      <c r="P19" s="78"/>
      <c r="Q19" s="84"/>
      <c r="R19" s="80"/>
      <c r="S19" s="81"/>
    </row>
    <row r="20" spans="1:19" ht="13.5">
      <c r="A20" s="74"/>
      <c r="B20" s="76" t="s">
        <v>45</v>
      </c>
      <c r="C20" s="9" t="s">
        <v>30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78">
        <f>SUM(D21:O21)</f>
        <v>24.67197750702906</v>
      </c>
      <c r="Q20" s="79">
        <v>15</v>
      </c>
      <c r="R20" s="79">
        <f>P20+Q20</f>
        <v>39.671977507029055</v>
      </c>
      <c r="S20" s="81"/>
    </row>
    <row r="21" spans="1:19" ht="14.25" thickBot="1">
      <c r="A21" s="85"/>
      <c r="B21" s="86"/>
      <c r="C21" s="24" t="s">
        <v>31</v>
      </c>
      <c r="D21" s="27">
        <f aca="true" t="shared" si="5" ref="D21:O21">(22.5/11)*(($N$6+1)-D20)/$N$6</f>
        <v>2.0559981255857545</v>
      </c>
      <c r="E21" s="27">
        <f t="shared" si="5"/>
        <v>2.0559981255857545</v>
      </c>
      <c r="F21" s="27">
        <f t="shared" si="5"/>
        <v>2.0559981255857545</v>
      </c>
      <c r="G21" s="27">
        <f t="shared" si="5"/>
        <v>2.0559981255857545</v>
      </c>
      <c r="H21" s="27">
        <f t="shared" si="5"/>
        <v>2.0559981255857545</v>
      </c>
      <c r="I21" s="27">
        <f t="shared" si="5"/>
        <v>2.0559981255857545</v>
      </c>
      <c r="J21" s="27">
        <f t="shared" si="5"/>
        <v>2.0559981255857545</v>
      </c>
      <c r="K21" s="27">
        <f t="shared" si="5"/>
        <v>2.0559981255857545</v>
      </c>
      <c r="L21" s="27">
        <f t="shared" si="5"/>
        <v>2.0559981255857545</v>
      </c>
      <c r="M21" s="27">
        <f t="shared" si="5"/>
        <v>2.0559981255857545</v>
      </c>
      <c r="N21" s="27">
        <f t="shared" si="5"/>
        <v>2.0559981255857545</v>
      </c>
      <c r="O21" s="27">
        <f t="shared" si="5"/>
        <v>2.0559981255857545</v>
      </c>
      <c r="P21" s="78"/>
      <c r="Q21" s="87"/>
      <c r="R21" s="80"/>
      <c r="S21" s="82"/>
    </row>
    <row r="22" spans="1:19" ht="14.2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3.5">
      <c r="A23" s="88" t="s">
        <v>48</v>
      </c>
      <c r="B23" s="89"/>
      <c r="C23" s="89"/>
      <c r="D23" s="89"/>
      <c r="E23" s="90" t="s">
        <v>17</v>
      </c>
      <c r="F23" s="91"/>
      <c r="G23" s="90" t="s">
        <v>18</v>
      </c>
      <c r="H23" s="91" t="s">
        <v>18</v>
      </c>
      <c r="I23" s="90" t="s">
        <v>46</v>
      </c>
      <c r="J23" s="91"/>
      <c r="K23" s="90" t="s">
        <v>47</v>
      </c>
      <c r="L23" s="91"/>
      <c r="M23" s="90" t="s">
        <v>31</v>
      </c>
      <c r="N23" s="92"/>
      <c r="O23" s="92"/>
      <c r="P23" s="91"/>
      <c r="Q23" s="93" t="s">
        <v>19</v>
      </c>
      <c r="R23" s="94"/>
      <c r="S23" s="95"/>
    </row>
    <row r="24" spans="1:19" ht="13.5">
      <c r="A24" s="96" t="s">
        <v>0</v>
      </c>
      <c r="B24" s="80"/>
      <c r="C24" s="80"/>
      <c r="D24" s="80"/>
      <c r="E24" s="97">
        <v>0</v>
      </c>
      <c r="F24" s="98"/>
      <c r="G24" s="97">
        <v>0</v>
      </c>
      <c r="H24" s="98"/>
      <c r="I24" s="97">
        <v>0</v>
      </c>
      <c r="J24" s="98"/>
      <c r="K24" s="97">
        <v>0</v>
      </c>
      <c r="L24" s="98"/>
      <c r="M24" s="97">
        <f>IF(E24+INT((G24+I24+K24)/3)&gt;=6,2.4,IF(E24+INT((G24+I24+K24)/3)&gt;=5,3,IF(E24+INT((G24+I24+K24)/3)&gt;=4,3.6,IF(E24+INT((G24+I24+K24)/3)&gt;=3,4.2,IF(E24+INT((G24+I24+K24)/3)&gt;=2,4.8,IF(E24+INT((G24+I24+K24)/3)&gt;=1,5.4,6))))))</f>
        <v>6</v>
      </c>
      <c r="N24" s="99"/>
      <c r="O24" s="99"/>
      <c r="P24" s="98"/>
      <c r="Q24" s="108">
        <f>SUM(M24:P26)</f>
        <v>20</v>
      </c>
      <c r="R24" s="109"/>
      <c r="S24" s="110"/>
    </row>
    <row r="25" spans="1:19" ht="13.5">
      <c r="A25" s="96" t="s">
        <v>1</v>
      </c>
      <c r="B25" s="80"/>
      <c r="C25" s="80"/>
      <c r="D25" s="80"/>
      <c r="E25" s="97">
        <v>0</v>
      </c>
      <c r="F25" s="98"/>
      <c r="G25" s="97">
        <v>0</v>
      </c>
      <c r="H25" s="98"/>
      <c r="I25" s="97">
        <v>0</v>
      </c>
      <c r="J25" s="98"/>
      <c r="K25" s="97">
        <v>0</v>
      </c>
      <c r="L25" s="98"/>
      <c r="M25" s="97">
        <f>IF(E25+INT((G25+I25+K25)/3)&gt;=6,2.4,IF(E25+INT((G25+I25+K25)/3)&gt;=5,38,IF(E25+INT((G25+I25+K25)/3)&gt;=4,3.6,IF(E25+INT((G25+I25+K25)/3)&gt;=3,4.2,IF(E25+INT((G25+I25+K25)/3)&gt;=2,4,IF(E25+INT((G25+I25+K25)/3)&gt;=1,5.4,7))))))</f>
        <v>7</v>
      </c>
      <c r="N25" s="99"/>
      <c r="O25" s="99"/>
      <c r="P25" s="98"/>
      <c r="Q25" s="111"/>
      <c r="R25" s="112"/>
      <c r="S25" s="113"/>
    </row>
    <row r="26" spans="1:19" ht="14.25" thickBot="1">
      <c r="A26" s="100" t="s">
        <v>2</v>
      </c>
      <c r="B26" s="101"/>
      <c r="C26" s="101"/>
      <c r="D26" s="101"/>
      <c r="E26" s="102">
        <v>0</v>
      </c>
      <c r="F26" s="103"/>
      <c r="G26" s="102">
        <v>0</v>
      </c>
      <c r="H26" s="103"/>
      <c r="I26" s="102">
        <v>0</v>
      </c>
      <c r="J26" s="103"/>
      <c r="K26" s="102">
        <v>0</v>
      </c>
      <c r="L26" s="103"/>
      <c r="M26" s="102">
        <f>IF(E26+INT((G26+I26+K26)/3)&gt;=6,2.4,IF(E26+INT((G26+I26+K26)/3)&gt;=5,38,IF(E26+INT((G26+I26+K26)/3)&gt;=4,3.6,IF(E26+INT((G26+I26+K26)/3)&gt;=3,4.2,IF(E26+INT((G26+I26+K26)/3)&gt;=2,4,IF(E26+INT((G26+I26+K26)/3)&gt;=1,5.4,7))))))</f>
        <v>7</v>
      </c>
      <c r="N26" s="104"/>
      <c r="O26" s="104"/>
      <c r="P26" s="103"/>
      <c r="Q26" s="114"/>
      <c r="R26" s="115"/>
      <c r="S26" s="116"/>
    </row>
    <row r="27" spans="1:19" ht="14.25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3.5">
      <c r="A28" s="105" t="s">
        <v>27</v>
      </c>
      <c r="B28" s="106"/>
      <c r="C28" s="106"/>
      <c r="D28" s="106"/>
      <c r="E28" s="107"/>
      <c r="F28" s="90" t="s">
        <v>25</v>
      </c>
      <c r="G28" s="92"/>
      <c r="H28" s="92"/>
      <c r="I28" s="92"/>
      <c r="J28" s="92"/>
      <c r="K28" s="92"/>
      <c r="L28" s="92"/>
      <c r="M28" s="92"/>
      <c r="N28" s="91"/>
      <c r="O28" s="69" t="s">
        <v>19</v>
      </c>
      <c r="P28" s="69"/>
      <c r="Q28" s="69"/>
      <c r="R28" s="69" t="s">
        <v>20</v>
      </c>
      <c r="S28" s="72"/>
    </row>
    <row r="29" spans="1:19" ht="13.5">
      <c r="A29" s="118" t="s">
        <v>26</v>
      </c>
      <c r="B29" s="119"/>
      <c r="C29" s="119"/>
      <c r="D29" s="119"/>
      <c r="E29" s="120"/>
      <c r="F29" s="71" t="s">
        <v>0</v>
      </c>
      <c r="G29" s="71"/>
      <c r="H29" s="71" t="s">
        <v>1</v>
      </c>
      <c r="I29" s="71"/>
      <c r="J29" s="122" t="s">
        <v>2</v>
      </c>
      <c r="K29" s="123"/>
      <c r="L29" s="122" t="s">
        <v>21</v>
      </c>
      <c r="M29" s="124"/>
      <c r="N29" s="123"/>
      <c r="O29" s="71"/>
      <c r="P29" s="71"/>
      <c r="Q29" s="71"/>
      <c r="R29" s="71"/>
      <c r="S29" s="117"/>
    </row>
    <row r="30" spans="1:19" ht="14.25" thickBot="1">
      <c r="A30" s="125" t="s">
        <v>22</v>
      </c>
      <c r="B30" s="126"/>
      <c r="C30" s="126"/>
      <c r="D30" s="126"/>
      <c r="E30" s="22">
        <v>60</v>
      </c>
      <c r="F30" s="102"/>
      <c r="G30" s="103"/>
      <c r="H30" s="102"/>
      <c r="I30" s="103"/>
      <c r="J30" s="102">
        <v>60</v>
      </c>
      <c r="K30" s="103"/>
      <c r="L30" s="127">
        <v>72</v>
      </c>
      <c r="M30" s="126"/>
      <c r="N30" s="128"/>
      <c r="O30" s="101">
        <f>IF(E30=20,IF(L30&gt;20,20,IF(L30&gt;=15,L30,IF(L30&lt;2,8,INT(L30/2)+8))),IF(L30&lt;5,8,IF(L30&gt;=60,20,INT((L30)/5)+8)))</f>
        <v>20</v>
      </c>
      <c r="P30" s="101"/>
      <c r="Q30" s="101"/>
      <c r="R30" s="101"/>
      <c r="S30" s="121"/>
    </row>
    <row r="31" spans="1:19" ht="14.25" thickBo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3.5">
      <c r="A32" s="105" t="s">
        <v>28</v>
      </c>
      <c r="B32" s="106"/>
      <c r="C32" s="106"/>
      <c r="D32" s="107"/>
      <c r="E32" s="25" t="s">
        <v>49</v>
      </c>
      <c r="F32" s="26"/>
      <c r="G32" s="25" t="s">
        <v>50</v>
      </c>
      <c r="H32" s="26"/>
      <c r="I32" s="93" t="s">
        <v>51</v>
      </c>
      <c r="J32" s="94"/>
      <c r="K32" s="95"/>
      <c r="L32" s="93" t="s">
        <v>52</v>
      </c>
      <c r="M32" s="94"/>
      <c r="N32" s="95"/>
      <c r="O32" s="11"/>
      <c r="P32" s="11"/>
      <c r="Q32" s="11"/>
      <c r="R32" s="11"/>
      <c r="S32" s="11"/>
    </row>
    <row r="33" spans="1:14" ht="13.5">
      <c r="A33" s="118"/>
      <c r="B33" s="119"/>
      <c r="C33" s="119"/>
      <c r="D33" s="120"/>
      <c r="E33" s="122" t="s">
        <v>23</v>
      </c>
      <c r="F33" s="123"/>
      <c r="G33" s="122" t="s">
        <v>53</v>
      </c>
      <c r="H33" s="123"/>
      <c r="I33" s="132"/>
      <c r="J33" s="133"/>
      <c r="K33" s="134"/>
      <c r="L33" s="132"/>
      <c r="M33" s="133"/>
      <c r="N33" s="134"/>
    </row>
    <row r="34" spans="1:14" ht="14.25" thickBot="1">
      <c r="A34" s="100" t="s">
        <v>24</v>
      </c>
      <c r="B34" s="101"/>
      <c r="C34" s="101"/>
      <c r="D34" s="101"/>
      <c r="E34" s="102">
        <v>8</v>
      </c>
      <c r="F34" s="103"/>
      <c r="G34" s="102"/>
      <c r="H34" s="103"/>
      <c r="I34" s="129">
        <f>IF((E34*0.5)&gt;4,4,(E34*0.5))+6</f>
        <v>10</v>
      </c>
      <c r="J34" s="130"/>
      <c r="K34" s="131"/>
      <c r="L34" s="129">
        <f>IF(IF((IF((H34*0.5)&gt;4,4,(H34*0.5))+6)&gt;10,10,I34+(G34*0.1))&gt;10,10,IF((IF((H34*0.5)&gt;4,4,(H34*0.5))+6)&gt;10,10,I34+(G34*0.1)))</f>
        <v>10</v>
      </c>
      <c r="M34" s="130"/>
      <c r="N34" s="131"/>
    </row>
    <row r="35" spans="1:11" ht="13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100">
    <mergeCell ref="A34:D34"/>
    <mergeCell ref="E34:F34"/>
    <mergeCell ref="G34:H34"/>
    <mergeCell ref="I34:K34"/>
    <mergeCell ref="L34:N34"/>
    <mergeCell ref="R30:S30"/>
    <mergeCell ref="A32:D33"/>
    <mergeCell ref="I32:K33"/>
    <mergeCell ref="L32:N33"/>
    <mergeCell ref="E33:F33"/>
    <mergeCell ref="G33:H33"/>
    <mergeCell ref="A30:D30"/>
    <mergeCell ref="F30:G30"/>
    <mergeCell ref="H30:I30"/>
    <mergeCell ref="J30:K30"/>
    <mergeCell ref="L30:N30"/>
    <mergeCell ref="O30:Q30"/>
    <mergeCell ref="R28:S29"/>
    <mergeCell ref="A29:E29"/>
    <mergeCell ref="F29:G29"/>
    <mergeCell ref="H29:I29"/>
    <mergeCell ref="J29:K29"/>
    <mergeCell ref="L29:N29"/>
    <mergeCell ref="I26:J26"/>
    <mergeCell ref="K26:L26"/>
    <mergeCell ref="M26:P26"/>
    <mergeCell ref="A28:E28"/>
    <mergeCell ref="F28:N28"/>
    <mergeCell ref="O28:Q29"/>
    <mergeCell ref="Q24:S26"/>
    <mergeCell ref="A25:D25"/>
    <mergeCell ref="E25:F25"/>
    <mergeCell ref="G25:H25"/>
    <mergeCell ref="I25:J25"/>
    <mergeCell ref="K25:L25"/>
    <mergeCell ref="M25:P25"/>
    <mergeCell ref="A26:D26"/>
    <mergeCell ref="E26:F26"/>
    <mergeCell ref="G26:H26"/>
    <mergeCell ref="A24:D24"/>
    <mergeCell ref="E24:F24"/>
    <mergeCell ref="G24:H24"/>
    <mergeCell ref="I24:J24"/>
    <mergeCell ref="K24:L24"/>
    <mergeCell ref="M24:P24"/>
    <mergeCell ref="R20:R21"/>
    <mergeCell ref="A23:D23"/>
    <mergeCell ref="E23:F23"/>
    <mergeCell ref="G23:H23"/>
    <mergeCell ref="I23:J23"/>
    <mergeCell ref="K23:L23"/>
    <mergeCell ref="M23:P23"/>
    <mergeCell ref="Q23:S23"/>
    <mergeCell ref="Q16:Q17"/>
    <mergeCell ref="R16:R17"/>
    <mergeCell ref="A18:A21"/>
    <mergeCell ref="B18:B19"/>
    <mergeCell ref="P18:P19"/>
    <mergeCell ref="Q18:Q19"/>
    <mergeCell ref="R18:R19"/>
    <mergeCell ref="B20:B21"/>
    <mergeCell ref="P20:P21"/>
    <mergeCell ref="Q20:Q21"/>
    <mergeCell ref="P12:P13"/>
    <mergeCell ref="Q12:Q13"/>
    <mergeCell ref="R12:R13"/>
    <mergeCell ref="A14:A17"/>
    <mergeCell ref="B14:B15"/>
    <mergeCell ref="P14:P15"/>
    <mergeCell ref="Q14:Q15"/>
    <mergeCell ref="R14:R15"/>
    <mergeCell ref="B16:B17"/>
    <mergeCell ref="P16:P17"/>
    <mergeCell ref="Q6:S6"/>
    <mergeCell ref="A8:B9"/>
    <mergeCell ref="D8:S8"/>
    <mergeCell ref="A10:A13"/>
    <mergeCell ref="B10:B11"/>
    <mergeCell ref="P10:P11"/>
    <mergeCell ref="Q10:Q11"/>
    <mergeCell ref="R10:R11"/>
    <mergeCell ref="S10:S21"/>
    <mergeCell ref="B12:B13"/>
    <mergeCell ref="A4:B6"/>
    <mergeCell ref="C4:D6"/>
    <mergeCell ref="E4:G6"/>
    <mergeCell ref="J4:L4"/>
    <mergeCell ref="N4:P4"/>
    <mergeCell ref="Q4:S5"/>
    <mergeCell ref="J5:L5"/>
    <mergeCell ref="N5:P5"/>
    <mergeCell ref="J6:L6"/>
    <mergeCell ref="N6:P6"/>
    <mergeCell ref="A1:S1"/>
    <mergeCell ref="A3:B3"/>
    <mergeCell ref="C3:D3"/>
    <mergeCell ref="E3:G3"/>
    <mergeCell ref="J3:L3"/>
    <mergeCell ref="N3:P3"/>
    <mergeCell ref="Q3:S3"/>
  </mergeCells>
  <printOptions/>
  <pageMargins left="0.7" right="0.7" top="0.75" bottom="0.75" header="0.3" footer="0.3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9">
      <selection activeCell="L30" sqref="L30:N30"/>
    </sheetView>
  </sheetViews>
  <sheetFormatPr defaultColWidth="8.88671875" defaultRowHeight="13.5"/>
  <sheetData>
    <row r="1" spans="1:19" ht="27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ht="19.5" thickBot="1">
      <c r="B2" s="12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2"/>
      <c r="Q2" s="2"/>
      <c r="R2" s="2"/>
      <c r="S2" s="2"/>
    </row>
    <row r="3" spans="1:19" ht="23.25" thickBot="1">
      <c r="A3" s="29" t="s">
        <v>40</v>
      </c>
      <c r="B3" s="30"/>
      <c r="C3" s="29" t="s">
        <v>41</v>
      </c>
      <c r="D3" s="30"/>
      <c r="E3" s="29" t="s">
        <v>42</v>
      </c>
      <c r="F3" s="31"/>
      <c r="G3" s="30"/>
      <c r="H3" s="20" t="s">
        <v>29</v>
      </c>
      <c r="I3" s="21" t="s">
        <v>32</v>
      </c>
      <c r="J3" s="32" t="s">
        <v>33</v>
      </c>
      <c r="K3" s="33"/>
      <c r="L3" s="34"/>
      <c r="M3" s="21" t="s">
        <v>32</v>
      </c>
      <c r="N3" s="33" t="s">
        <v>33</v>
      </c>
      <c r="O3" s="33"/>
      <c r="P3" s="34"/>
      <c r="Q3" s="35" t="s">
        <v>39</v>
      </c>
      <c r="R3" s="36"/>
      <c r="S3" s="37"/>
    </row>
    <row r="4" spans="1:19" ht="14.25" thickBot="1">
      <c r="A4" s="38">
        <v>3</v>
      </c>
      <c r="B4" s="39"/>
      <c r="C4" s="38"/>
      <c r="D4" s="39"/>
      <c r="E4" s="38"/>
      <c r="F4" s="44"/>
      <c r="G4" s="39"/>
      <c r="H4" s="18">
        <v>1</v>
      </c>
      <c r="I4" s="19">
        <v>1</v>
      </c>
      <c r="J4" s="47">
        <v>197</v>
      </c>
      <c r="K4" s="48"/>
      <c r="L4" s="49"/>
      <c r="M4" s="19">
        <v>2</v>
      </c>
      <c r="N4" s="50">
        <v>194</v>
      </c>
      <c r="O4" s="51"/>
      <c r="P4" s="52"/>
      <c r="Q4" s="53">
        <f>S10+Q24+O30+L34</f>
        <v>189.6873046707022</v>
      </c>
      <c r="R4" s="54"/>
      <c r="S4" s="55"/>
    </row>
    <row r="5" spans="1:19" ht="14.25" thickBot="1">
      <c r="A5" s="40"/>
      <c r="B5" s="41"/>
      <c r="C5" s="40"/>
      <c r="D5" s="41"/>
      <c r="E5" s="40"/>
      <c r="F5" s="45"/>
      <c r="G5" s="41"/>
      <c r="H5" s="16">
        <v>2</v>
      </c>
      <c r="I5" s="17">
        <v>1</v>
      </c>
      <c r="J5" s="56">
        <v>199</v>
      </c>
      <c r="K5" s="57"/>
      <c r="L5" s="58"/>
      <c r="M5" s="17">
        <v>2</v>
      </c>
      <c r="N5" s="56">
        <v>198</v>
      </c>
      <c r="O5" s="57"/>
      <c r="P5" s="58"/>
      <c r="Q5" s="53"/>
      <c r="R5" s="54"/>
      <c r="S5" s="55"/>
    </row>
    <row r="6" spans="1:19" ht="14.25" thickBot="1">
      <c r="A6" s="42"/>
      <c r="B6" s="43"/>
      <c r="C6" s="42"/>
      <c r="D6" s="43"/>
      <c r="E6" s="42"/>
      <c r="F6" s="46"/>
      <c r="G6" s="43"/>
      <c r="H6" s="14">
        <v>3</v>
      </c>
      <c r="I6" s="15">
        <v>1</v>
      </c>
      <c r="J6" s="59">
        <v>194</v>
      </c>
      <c r="K6" s="60"/>
      <c r="L6" s="61"/>
      <c r="M6" s="15">
        <v>2</v>
      </c>
      <c r="N6" s="62">
        <v>194</v>
      </c>
      <c r="O6" s="63"/>
      <c r="P6" s="64"/>
      <c r="Q6" s="65" t="s">
        <v>36</v>
      </c>
      <c r="R6" s="66"/>
      <c r="S6" s="67"/>
    </row>
    <row r="7" ht="14.25" thickBot="1"/>
    <row r="8" spans="1:19" ht="13.5">
      <c r="A8" s="68" t="s">
        <v>3</v>
      </c>
      <c r="B8" s="69"/>
      <c r="C8" s="4"/>
      <c r="D8" s="69" t="s">
        <v>35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2"/>
    </row>
    <row r="9" spans="1:19" ht="40.5">
      <c r="A9" s="70"/>
      <c r="B9" s="71"/>
      <c r="C9" s="6"/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37</v>
      </c>
      <c r="J9" s="6" t="s">
        <v>9</v>
      </c>
      <c r="K9" s="6" t="s">
        <v>10</v>
      </c>
      <c r="L9" s="6" t="s">
        <v>11</v>
      </c>
      <c r="M9" s="7" t="s">
        <v>12</v>
      </c>
      <c r="N9" s="7" t="s">
        <v>54</v>
      </c>
      <c r="O9" s="6" t="s">
        <v>38</v>
      </c>
      <c r="P9" s="7" t="s">
        <v>13</v>
      </c>
      <c r="Q9" s="7" t="s">
        <v>14</v>
      </c>
      <c r="R9" s="7" t="s">
        <v>15</v>
      </c>
      <c r="S9" s="8" t="s">
        <v>16</v>
      </c>
    </row>
    <row r="10" spans="1:19" ht="13.5">
      <c r="A10" s="73" t="s">
        <v>0</v>
      </c>
      <c r="B10" s="76" t="s">
        <v>44</v>
      </c>
      <c r="C10" s="9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78">
        <f>SUM(D11:M11)+MAX(N11,O11)</f>
        <v>7.396862021227503</v>
      </c>
      <c r="Q10" s="79">
        <v>6</v>
      </c>
      <c r="R10" s="79">
        <f>P10+Q10</f>
        <v>13.396862021227502</v>
      </c>
      <c r="S10" s="81">
        <f>SUM(R10:R21)</f>
        <v>142.88730467070218</v>
      </c>
    </row>
    <row r="11" spans="1:19" ht="13.5">
      <c r="A11" s="74"/>
      <c r="B11" s="77"/>
      <c r="C11" s="9" t="s">
        <v>31</v>
      </c>
      <c r="D11" s="10">
        <f>(9/11)*(($J$4+1)-D10)/$J$4</f>
        <v>0.8223350253807107</v>
      </c>
      <c r="E11" s="10">
        <f aca="true" t="shared" si="0" ref="E11:O11">(9/11)*(($J$4+1)-E10)/$J$4</f>
        <v>0.8223350253807107</v>
      </c>
      <c r="F11" s="10">
        <f t="shared" si="0"/>
        <v>0.8223350253807107</v>
      </c>
      <c r="G11" s="10">
        <f t="shared" si="0"/>
        <v>0.8223350253807107</v>
      </c>
      <c r="H11" s="10">
        <f t="shared" si="0"/>
        <v>0.8223350253807107</v>
      </c>
      <c r="I11" s="10">
        <f t="shared" si="0"/>
        <v>0.8223350253807107</v>
      </c>
      <c r="J11" s="10">
        <f>IF(J10=1,9/11,IF(J10=2,6/11,3/11))</f>
        <v>0.2727272727272727</v>
      </c>
      <c r="K11" s="10">
        <f>IF(K10=1,9/11,IF(K10=2,6/11,3/11))</f>
        <v>0.2727272727272727</v>
      </c>
      <c r="L11" s="10">
        <f>IF(L10=1,9/11,IF(L10=2,6/11,3/11))</f>
        <v>0.2727272727272727</v>
      </c>
      <c r="M11" s="10">
        <f t="shared" si="0"/>
        <v>0.8223350253807107</v>
      </c>
      <c r="N11" s="10">
        <f t="shared" si="0"/>
        <v>0.8223350253807107</v>
      </c>
      <c r="O11" s="10">
        <f t="shared" si="0"/>
        <v>0.8223350253807107</v>
      </c>
      <c r="P11" s="78"/>
      <c r="Q11" s="79"/>
      <c r="R11" s="80"/>
      <c r="S11" s="81"/>
    </row>
    <row r="12" spans="1:19" ht="13.5">
      <c r="A12" s="74"/>
      <c r="B12" s="76" t="s">
        <v>45</v>
      </c>
      <c r="C12" s="9" t="s">
        <v>30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78">
        <f>SUM(D13:M13)+MAX(N13,O13)</f>
        <v>7.397375820056231</v>
      </c>
      <c r="Q12" s="83">
        <v>6</v>
      </c>
      <c r="R12" s="79">
        <f>P12+Q12</f>
        <v>13.397375820056231</v>
      </c>
      <c r="S12" s="81"/>
    </row>
    <row r="13" spans="1:19" ht="13.5">
      <c r="A13" s="75"/>
      <c r="B13" s="77"/>
      <c r="C13" s="9" t="s">
        <v>31</v>
      </c>
      <c r="D13" s="10">
        <f>(9/11)*(($N$4+1)-D12)/$N$4</f>
        <v>0.8223992502343018</v>
      </c>
      <c r="E13" s="10">
        <f aca="true" t="shared" si="1" ref="E13:O13">(9/11)*(($N$4+1)-E12)/$N$4</f>
        <v>0.8223992502343018</v>
      </c>
      <c r="F13" s="10">
        <f t="shared" si="1"/>
        <v>0.8223992502343018</v>
      </c>
      <c r="G13" s="10">
        <f t="shared" si="1"/>
        <v>0.8223992502343018</v>
      </c>
      <c r="H13" s="10">
        <f t="shared" si="1"/>
        <v>0.8223992502343018</v>
      </c>
      <c r="I13" s="10">
        <f t="shared" si="1"/>
        <v>0.8223992502343018</v>
      </c>
      <c r="J13" s="10">
        <f>IF(J12=1,9/11,IF(J12=2,6/11,3/11))</f>
        <v>0.2727272727272727</v>
      </c>
      <c r="K13" s="10">
        <f>IF(K12=1,9/11,IF(K12=2,6/11,3/11))</f>
        <v>0.2727272727272727</v>
      </c>
      <c r="L13" s="10">
        <f>IF(L12=1,9/11,IF(L12=2,6/11,3/11))</f>
        <v>0.2727272727272727</v>
      </c>
      <c r="M13" s="10">
        <f t="shared" si="1"/>
        <v>0.8223992502343018</v>
      </c>
      <c r="N13" s="10">
        <f t="shared" si="1"/>
        <v>0.8223992502343018</v>
      </c>
      <c r="O13" s="10">
        <f t="shared" si="1"/>
        <v>0.8223992502343018</v>
      </c>
      <c r="P13" s="78"/>
      <c r="Q13" s="84"/>
      <c r="R13" s="80"/>
      <c r="S13" s="81"/>
    </row>
    <row r="14" spans="1:19" ht="13.5">
      <c r="A14" s="73" t="s">
        <v>1</v>
      </c>
      <c r="B14" s="76" t="s">
        <v>44</v>
      </c>
      <c r="C14" s="9" t="s">
        <v>30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78">
        <f>SUM(D15:M15)+MAX(N15,O15)</f>
        <v>11.094792142530835</v>
      </c>
      <c r="Q14" s="83">
        <v>9</v>
      </c>
      <c r="R14" s="79">
        <f>P14+Q14</f>
        <v>20.094792142530835</v>
      </c>
      <c r="S14" s="81"/>
    </row>
    <row r="15" spans="1:19" ht="13.5">
      <c r="A15" s="74"/>
      <c r="B15" s="77"/>
      <c r="C15" s="9" t="s">
        <v>31</v>
      </c>
      <c r="D15" s="10">
        <f>(13.5/11)*(($J$5+1)-D14)/$J$5</f>
        <v>1.2334399269072636</v>
      </c>
      <c r="E15" s="10">
        <f aca="true" t="shared" si="2" ref="E15:O15">(13.5/11)*(($J$5+1)-E14)/$J$5</f>
        <v>1.2334399269072636</v>
      </c>
      <c r="F15" s="10">
        <f t="shared" si="2"/>
        <v>1.2334399269072636</v>
      </c>
      <c r="G15" s="10">
        <f t="shared" si="2"/>
        <v>1.2334399269072636</v>
      </c>
      <c r="H15" s="10">
        <f t="shared" si="2"/>
        <v>1.2334399269072636</v>
      </c>
      <c r="I15" s="10">
        <f t="shared" si="2"/>
        <v>1.2334399269072636</v>
      </c>
      <c r="J15" s="10">
        <f>IF(J14=1,13.5/11,IF(J14=2,9/11,4.5/11))</f>
        <v>0.4090909090909091</v>
      </c>
      <c r="K15" s="10">
        <f>IF(K14=1,13.5/11,IF(K14=2,9/11,4.5/11))</f>
        <v>0.4090909090909091</v>
      </c>
      <c r="L15" s="10">
        <f>IF(L14=1,13.5/11,IF(L14=2,9/11,4.5/11))</f>
        <v>0.4090909090909091</v>
      </c>
      <c r="M15" s="10">
        <f t="shared" si="2"/>
        <v>1.2334399269072636</v>
      </c>
      <c r="N15" s="10">
        <f t="shared" si="2"/>
        <v>1.2334399269072636</v>
      </c>
      <c r="O15" s="10">
        <f t="shared" si="2"/>
        <v>1.2334399269072636</v>
      </c>
      <c r="P15" s="78"/>
      <c r="Q15" s="84"/>
      <c r="R15" s="80"/>
      <c r="S15" s="81"/>
    </row>
    <row r="16" spans="1:19" ht="13.5">
      <c r="A16" s="74"/>
      <c r="B16" s="76" t="s">
        <v>45</v>
      </c>
      <c r="C16" s="9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78">
        <f>SUM(D17:M17)+MAX(N17,O17)</f>
        <v>11.095041322314051</v>
      </c>
      <c r="Q16" s="83">
        <v>9</v>
      </c>
      <c r="R16" s="79">
        <f>P16+Q16</f>
        <v>20.095041322314053</v>
      </c>
      <c r="S16" s="81"/>
    </row>
    <row r="17" spans="1:19" ht="13.5">
      <c r="A17" s="75"/>
      <c r="B17" s="77"/>
      <c r="C17" s="9" t="s">
        <v>31</v>
      </c>
      <c r="D17" s="10">
        <f>(13.5/11)*(($N$5+1)-D16)/$N$5</f>
        <v>1.2334710743801653</v>
      </c>
      <c r="E17" s="10">
        <f aca="true" t="shared" si="3" ref="E17:O17">(13.5/11)*(($N$5+1)-E16)/$N$5</f>
        <v>1.2334710743801653</v>
      </c>
      <c r="F17" s="10">
        <f t="shared" si="3"/>
        <v>1.2334710743801653</v>
      </c>
      <c r="G17" s="10">
        <f t="shared" si="3"/>
        <v>1.2334710743801653</v>
      </c>
      <c r="H17" s="10">
        <f t="shared" si="3"/>
        <v>1.2334710743801653</v>
      </c>
      <c r="I17" s="10">
        <f t="shared" si="3"/>
        <v>1.2334710743801653</v>
      </c>
      <c r="J17" s="10">
        <f>IF(J16=1,13.5/11,IF(J16=2,9/11,4.5/11))</f>
        <v>0.4090909090909091</v>
      </c>
      <c r="K17" s="10">
        <f>IF(K16=1,13.5/11,IF(K16=2,9/11,4.5/11))</f>
        <v>0.4090909090909091</v>
      </c>
      <c r="L17" s="10">
        <f>IF(L16=1,13.5/11,IF(L16=2,9/11,4.5/11))</f>
        <v>0.4090909090909091</v>
      </c>
      <c r="M17" s="10">
        <f t="shared" si="3"/>
        <v>1.2334710743801653</v>
      </c>
      <c r="N17" s="10">
        <f t="shared" si="3"/>
        <v>1.2334710743801653</v>
      </c>
      <c r="O17" s="10">
        <f t="shared" si="3"/>
        <v>1.2334710743801653</v>
      </c>
      <c r="P17" s="78"/>
      <c r="Q17" s="84"/>
      <c r="R17" s="80"/>
      <c r="S17" s="81"/>
    </row>
    <row r="18" spans="1:19" ht="13.5">
      <c r="A18" s="73" t="s">
        <v>43</v>
      </c>
      <c r="B18" s="76" t="s">
        <v>44</v>
      </c>
      <c r="C18" s="9" t="s">
        <v>30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78">
        <f>SUM(D19:O19)</f>
        <v>21.231255857544518</v>
      </c>
      <c r="Q18" s="83">
        <v>15</v>
      </c>
      <c r="R18" s="79">
        <f>P18+Q18</f>
        <v>36.23125585754452</v>
      </c>
      <c r="S18" s="81"/>
    </row>
    <row r="19" spans="1:19" ht="13.5">
      <c r="A19" s="74"/>
      <c r="B19" s="77"/>
      <c r="C19" s="9" t="s">
        <v>31</v>
      </c>
      <c r="D19" s="10">
        <f aca="true" t="shared" si="4" ref="D19:I19">(22.5/11)*(($J$6+1)-D18)/$J$6</f>
        <v>2.0559981255857545</v>
      </c>
      <c r="E19" s="10">
        <f t="shared" si="4"/>
        <v>2.0559981255857545</v>
      </c>
      <c r="F19" s="10">
        <f t="shared" si="4"/>
        <v>2.0559981255857545</v>
      </c>
      <c r="G19" s="10">
        <f t="shared" si="4"/>
        <v>2.0559981255857545</v>
      </c>
      <c r="H19" s="10">
        <f t="shared" si="4"/>
        <v>2.0559981255857545</v>
      </c>
      <c r="I19" s="10">
        <f t="shared" si="4"/>
        <v>2.0559981255857545</v>
      </c>
      <c r="J19" s="10">
        <f>IF(J18=1,22.5/11,IF(J18=2,20/11,10/11))</f>
        <v>0.9090909090909091</v>
      </c>
      <c r="K19" s="10">
        <f>IF(K18=1,22.5/11,IF(K18=2,20/11,10/11))</f>
        <v>0.9090909090909091</v>
      </c>
      <c r="L19" s="10">
        <f>IF(L18=1,22.5/11,IF(L18=2,20/11,10/11))</f>
        <v>0.9090909090909091</v>
      </c>
      <c r="M19" s="10">
        <f>(22.5/11)*(($J$6+1)-M18)/$J$6</f>
        <v>2.0559981255857545</v>
      </c>
      <c r="N19" s="10">
        <f>(22.5/11)*(($J$6+1)-N18)/$J$6</f>
        <v>2.0559981255857545</v>
      </c>
      <c r="O19" s="10">
        <f>(22.5/11)*(($J$6+1)-O18)/$J$6</f>
        <v>2.0559981255857545</v>
      </c>
      <c r="P19" s="78"/>
      <c r="Q19" s="84"/>
      <c r="R19" s="80"/>
      <c r="S19" s="81"/>
    </row>
    <row r="20" spans="1:19" ht="13.5">
      <c r="A20" s="74"/>
      <c r="B20" s="76" t="s">
        <v>45</v>
      </c>
      <c r="C20" s="9" t="s">
        <v>30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78">
        <f>SUM(D21:O21)</f>
        <v>24.67197750702906</v>
      </c>
      <c r="Q20" s="79">
        <v>15</v>
      </c>
      <c r="R20" s="79">
        <f>P20+Q20</f>
        <v>39.671977507029055</v>
      </c>
      <c r="S20" s="81"/>
    </row>
    <row r="21" spans="1:19" ht="14.25" thickBot="1">
      <c r="A21" s="85"/>
      <c r="B21" s="86"/>
      <c r="C21" s="24" t="s">
        <v>31</v>
      </c>
      <c r="D21" s="27">
        <f aca="true" t="shared" si="5" ref="D21:O21">(22.5/11)*(($N$6+1)-D20)/$N$6</f>
        <v>2.0559981255857545</v>
      </c>
      <c r="E21" s="27">
        <f t="shared" si="5"/>
        <v>2.0559981255857545</v>
      </c>
      <c r="F21" s="27">
        <f t="shared" si="5"/>
        <v>2.0559981255857545</v>
      </c>
      <c r="G21" s="27">
        <f t="shared" si="5"/>
        <v>2.0559981255857545</v>
      </c>
      <c r="H21" s="27">
        <f t="shared" si="5"/>
        <v>2.0559981255857545</v>
      </c>
      <c r="I21" s="27">
        <f t="shared" si="5"/>
        <v>2.0559981255857545</v>
      </c>
      <c r="J21" s="27">
        <f t="shared" si="5"/>
        <v>2.0559981255857545</v>
      </c>
      <c r="K21" s="27">
        <f t="shared" si="5"/>
        <v>2.0559981255857545</v>
      </c>
      <c r="L21" s="27">
        <f t="shared" si="5"/>
        <v>2.0559981255857545</v>
      </c>
      <c r="M21" s="27">
        <f t="shared" si="5"/>
        <v>2.0559981255857545</v>
      </c>
      <c r="N21" s="27">
        <f t="shared" si="5"/>
        <v>2.0559981255857545</v>
      </c>
      <c r="O21" s="27">
        <f t="shared" si="5"/>
        <v>2.0559981255857545</v>
      </c>
      <c r="P21" s="78"/>
      <c r="Q21" s="87"/>
      <c r="R21" s="80"/>
      <c r="S21" s="82"/>
    </row>
    <row r="22" spans="1:19" ht="14.2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3.5">
      <c r="A23" s="88" t="s">
        <v>48</v>
      </c>
      <c r="B23" s="89"/>
      <c r="C23" s="89"/>
      <c r="D23" s="89"/>
      <c r="E23" s="90" t="s">
        <v>17</v>
      </c>
      <c r="F23" s="91"/>
      <c r="G23" s="90" t="s">
        <v>18</v>
      </c>
      <c r="H23" s="91" t="s">
        <v>18</v>
      </c>
      <c r="I23" s="90" t="s">
        <v>46</v>
      </c>
      <c r="J23" s="91"/>
      <c r="K23" s="90" t="s">
        <v>47</v>
      </c>
      <c r="L23" s="91"/>
      <c r="M23" s="90" t="s">
        <v>31</v>
      </c>
      <c r="N23" s="92"/>
      <c r="O23" s="92"/>
      <c r="P23" s="91"/>
      <c r="Q23" s="93" t="s">
        <v>19</v>
      </c>
      <c r="R23" s="94"/>
      <c r="S23" s="95"/>
    </row>
    <row r="24" spans="1:19" ht="13.5">
      <c r="A24" s="96" t="s">
        <v>0</v>
      </c>
      <c r="B24" s="80"/>
      <c r="C24" s="80"/>
      <c r="D24" s="80"/>
      <c r="E24" s="97">
        <v>1</v>
      </c>
      <c r="F24" s="98"/>
      <c r="G24" s="97">
        <v>1</v>
      </c>
      <c r="H24" s="98"/>
      <c r="I24" s="97">
        <v>0</v>
      </c>
      <c r="J24" s="98"/>
      <c r="K24" s="97">
        <v>0</v>
      </c>
      <c r="L24" s="98"/>
      <c r="M24" s="97">
        <f>IF(E24+INT((G24+I24+K24)/3)&gt;=6,2.4,IF(E24+INT((G24+I24+K24)/3)&gt;=5,3,IF(E24+INT((G24+I24+K24)/3)&gt;=4,3.6,IF(E24+INT((G24+I24+K24)/3)&gt;=3,4.2,IF(E24+INT((G24+I24+K24)/3)&gt;=2,4.8,IF(E24+INT((G24+I24+K24)/3)&gt;=1,5.4,6))))))</f>
        <v>5.4</v>
      </c>
      <c r="N24" s="99"/>
      <c r="O24" s="99"/>
      <c r="P24" s="98"/>
      <c r="Q24" s="108">
        <f>SUM(M24:P26)</f>
        <v>17.8</v>
      </c>
      <c r="R24" s="109"/>
      <c r="S24" s="110"/>
    </row>
    <row r="25" spans="1:19" ht="13.5">
      <c r="A25" s="96" t="s">
        <v>1</v>
      </c>
      <c r="B25" s="80"/>
      <c r="C25" s="80"/>
      <c r="D25" s="80"/>
      <c r="E25" s="97">
        <v>1</v>
      </c>
      <c r="F25" s="98"/>
      <c r="G25" s="97">
        <v>0</v>
      </c>
      <c r="H25" s="98"/>
      <c r="I25" s="97">
        <v>0</v>
      </c>
      <c r="J25" s="98"/>
      <c r="K25" s="97">
        <v>0</v>
      </c>
      <c r="L25" s="98"/>
      <c r="M25" s="97">
        <f>IF(E25+INT((G25+I25+K25)/3)&gt;=6,2.4,IF(E25+INT((G25+I25+K25)/3)&gt;=5,38,IF(E25+INT((G25+I25+K25)/3)&gt;=4,3.6,IF(E25+INT((G25+I25+K25)/3)&gt;=3,4.2,IF(E25+INT((G25+I25+K25)/3)&gt;=2,4,IF(E25+INT((G25+I25+K25)/3)&gt;=1,5.4,7))))))</f>
        <v>5.4</v>
      </c>
      <c r="N25" s="99"/>
      <c r="O25" s="99"/>
      <c r="P25" s="98"/>
      <c r="Q25" s="111"/>
      <c r="R25" s="112"/>
      <c r="S25" s="113"/>
    </row>
    <row r="26" spans="1:19" ht="14.25" thickBot="1">
      <c r="A26" s="100" t="s">
        <v>2</v>
      </c>
      <c r="B26" s="101"/>
      <c r="C26" s="101"/>
      <c r="D26" s="101"/>
      <c r="E26" s="102">
        <v>0</v>
      </c>
      <c r="F26" s="103"/>
      <c r="G26" s="102">
        <v>0</v>
      </c>
      <c r="H26" s="103"/>
      <c r="I26" s="102">
        <v>0</v>
      </c>
      <c r="J26" s="103"/>
      <c r="K26" s="102">
        <v>0</v>
      </c>
      <c r="L26" s="103"/>
      <c r="M26" s="102">
        <f>IF(E26+INT((G26+I26+K26)/3)&gt;=6,2.4,IF(E26+INT((G26+I26+K26)/3)&gt;=5,38,IF(E26+INT((G26+I26+K26)/3)&gt;=4,3.6,IF(E26+INT((G26+I26+K26)/3)&gt;=3,4.2,IF(E26+INT((G26+I26+K26)/3)&gt;=2,4,IF(E26+INT((G26+I26+K26)/3)&gt;=1,5.4,7))))))</f>
        <v>7</v>
      </c>
      <c r="N26" s="104"/>
      <c r="O26" s="104"/>
      <c r="P26" s="103"/>
      <c r="Q26" s="114"/>
      <c r="R26" s="115"/>
      <c r="S26" s="116"/>
    </row>
    <row r="27" spans="1:19" ht="14.25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3.5">
      <c r="A28" s="105" t="s">
        <v>27</v>
      </c>
      <c r="B28" s="106"/>
      <c r="C28" s="106"/>
      <c r="D28" s="106"/>
      <c r="E28" s="107"/>
      <c r="F28" s="90" t="s">
        <v>25</v>
      </c>
      <c r="G28" s="92"/>
      <c r="H28" s="92"/>
      <c r="I28" s="92"/>
      <c r="J28" s="92"/>
      <c r="K28" s="92"/>
      <c r="L28" s="92"/>
      <c r="M28" s="92"/>
      <c r="N28" s="91"/>
      <c r="O28" s="69" t="s">
        <v>19</v>
      </c>
      <c r="P28" s="69"/>
      <c r="Q28" s="69"/>
      <c r="R28" s="69" t="s">
        <v>20</v>
      </c>
      <c r="S28" s="72"/>
    </row>
    <row r="29" spans="1:19" ht="13.5">
      <c r="A29" s="118" t="s">
        <v>26</v>
      </c>
      <c r="B29" s="119"/>
      <c r="C29" s="119"/>
      <c r="D29" s="119"/>
      <c r="E29" s="120"/>
      <c r="F29" s="71" t="s">
        <v>0</v>
      </c>
      <c r="G29" s="71"/>
      <c r="H29" s="71" t="s">
        <v>1</v>
      </c>
      <c r="I29" s="71"/>
      <c r="J29" s="122" t="s">
        <v>2</v>
      </c>
      <c r="K29" s="123"/>
      <c r="L29" s="122" t="s">
        <v>21</v>
      </c>
      <c r="M29" s="124"/>
      <c r="N29" s="123"/>
      <c r="O29" s="71"/>
      <c r="P29" s="71"/>
      <c r="Q29" s="71"/>
      <c r="R29" s="71"/>
      <c r="S29" s="117"/>
    </row>
    <row r="30" spans="1:19" ht="14.25" thickBot="1">
      <c r="A30" s="125" t="s">
        <v>22</v>
      </c>
      <c r="B30" s="126"/>
      <c r="C30" s="126"/>
      <c r="D30" s="126"/>
      <c r="E30" s="22">
        <v>60</v>
      </c>
      <c r="F30" s="102"/>
      <c r="G30" s="103"/>
      <c r="H30" s="102"/>
      <c r="I30" s="103"/>
      <c r="J30" s="102">
        <v>60</v>
      </c>
      <c r="K30" s="103"/>
      <c r="L30" s="127">
        <v>55</v>
      </c>
      <c r="M30" s="126"/>
      <c r="N30" s="128"/>
      <c r="O30" s="101">
        <f>IF(E30=20,IF(L30&gt;20,20,IF(L30&gt;=15,L30,IF(L30&lt;2,8,INT(L30/2)+8))),IF(L30&lt;5,8,IF(L30&gt;=60,20,INT((L30)/5)+8)))</f>
        <v>19</v>
      </c>
      <c r="P30" s="101"/>
      <c r="Q30" s="101"/>
      <c r="R30" s="101"/>
      <c r="S30" s="121"/>
    </row>
    <row r="31" spans="1:19" ht="14.25" thickBo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3.5">
      <c r="A32" s="105" t="s">
        <v>28</v>
      </c>
      <c r="B32" s="106"/>
      <c r="C32" s="106"/>
      <c r="D32" s="107"/>
      <c r="E32" s="25" t="s">
        <v>49</v>
      </c>
      <c r="F32" s="26"/>
      <c r="G32" s="25" t="s">
        <v>50</v>
      </c>
      <c r="H32" s="26"/>
      <c r="I32" s="93" t="s">
        <v>51</v>
      </c>
      <c r="J32" s="94"/>
      <c r="K32" s="95"/>
      <c r="L32" s="93" t="s">
        <v>52</v>
      </c>
      <c r="M32" s="94"/>
      <c r="N32" s="95"/>
      <c r="O32" s="11"/>
      <c r="P32" s="11"/>
      <c r="Q32" s="11"/>
      <c r="R32" s="11"/>
      <c r="S32" s="11"/>
    </row>
    <row r="33" spans="1:14" ht="13.5">
      <c r="A33" s="118"/>
      <c r="B33" s="119"/>
      <c r="C33" s="119"/>
      <c r="D33" s="120"/>
      <c r="E33" s="122" t="s">
        <v>23</v>
      </c>
      <c r="F33" s="123"/>
      <c r="G33" s="122" t="s">
        <v>53</v>
      </c>
      <c r="H33" s="123"/>
      <c r="I33" s="132"/>
      <c r="J33" s="133"/>
      <c r="K33" s="134"/>
      <c r="L33" s="132"/>
      <c r="M33" s="133"/>
      <c r="N33" s="134"/>
    </row>
    <row r="34" spans="1:14" ht="14.25" thickBot="1">
      <c r="A34" s="100" t="s">
        <v>24</v>
      </c>
      <c r="B34" s="101"/>
      <c r="C34" s="101"/>
      <c r="D34" s="101"/>
      <c r="E34" s="102">
        <v>8</v>
      </c>
      <c r="F34" s="103"/>
      <c r="G34" s="102"/>
      <c r="H34" s="103"/>
      <c r="I34" s="129">
        <f>IF((E34*0.5)&gt;4,4,(E34*0.5))+6</f>
        <v>10</v>
      </c>
      <c r="J34" s="130"/>
      <c r="K34" s="131"/>
      <c r="L34" s="129">
        <f>IF(IF((IF((H34*0.5)&gt;4,4,(H34*0.5))+6)&gt;10,10,I34+(G34*0.1))&gt;10,10,IF((IF((H34*0.5)&gt;4,4,(H34*0.5))+6)&gt;10,10,I34+(G34*0.1)))</f>
        <v>10</v>
      </c>
      <c r="M34" s="130"/>
      <c r="N34" s="131"/>
    </row>
    <row r="35" spans="1:11" ht="13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100">
    <mergeCell ref="A34:D34"/>
    <mergeCell ref="E34:F34"/>
    <mergeCell ref="G34:H34"/>
    <mergeCell ref="I34:K34"/>
    <mergeCell ref="L34:N34"/>
    <mergeCell ref="R30:S30"/>
    <mergeCell ref="A32:D33"/>
    <mergeCell ref="I32:K33"/>
    <mergeCell ref="L32:N33"/>
    <mergeCell ref="E33:F33"/>
    <mergeCell ref="G33:H33"/>
    <mergeCell ref="A30:D30"/>
    <mergeCell ref="F30:G30"/>
    <mergeCell ref="H30:I30"/>
    <mergeCell ref="J30:K30"/>
    <mergeCell ref="L30:N30"/>
    <mergeCell ref="O30:Q30"/>
    <mergeCell ref="R28:S29"/>
    <mergeCell ref="A29:E29"/>
    <mergeCell ref="F29:G29"/>
    <mergeCell ref="H29:I29"/>
    <mergeCell ref="J29:K29"/>
    <mergeCell ref="L29:N29"/>
    <mergeCell ref="I26:J26"/>
    <mergeCell ref="K26:L26"/>
    <mergeCell ref="M26:P26"/>
    <mergeCell ref="A28:E28"/>
    <mergeCell ref="F28:N28"/>
    <mergeCell ref="O28:Q29"/>
    <mergeCell ref="Q24:S26"/>
    <mergeCell ref="A25:D25"/>
    <mergeCell ref="E25:F25"/>
    <mergeCell ref="G25:H25"/>
    <mergeCell ref="I25:J25"/>
    <mergeCell ref="K25:L25"/>
    <mergeCell ref="M25:P25"/>
    <mergeCell ref="A26:D26"/>
    <mergeCell ref="E26:F26"/>
    <mergeCell ref="G26:H26"/>
    <mergeCell ref="A24:D24"/>
    <mergeCell ref="E24:F24"/>
    <mergeCell ref="G24:H24"/>
    <mergeCell ref="I24:J24"/>
    <mergeCell ref="K24:L24"/>
    <mergeCell ref="M24:P24"/>
    <mergeCell ref="R20:R21"/>
    <mergeCell ref="A23:D23"/>
    <mergeCell ref="E23:F23"/>
    <mergeCell ref="G23:H23"/>
    <mergeCell ref="I23:J23"/>
    <mergeCell ref="K23:L23"/>
    <mergeCell ref="M23:P23"/>
    <mergeCell ref="Q23:S23"/>
    <mergeCell ref="Q16:Q17"/>
    <mergeCell ref="R16:R17"/>
    <mergeCell ref="A18:A21"/>
    <mergeCell ref="B18:B19"/>
    <mergeCell ref="P18:P19"/>
    <mergeCell ref="Q18:Q19"/>
    <mergeCell ref="R18:R19"/>
    <mergeCell ref="B20:B21"/>
    <mergeCell ref="P20:P21"/>
    <mergeCell ref="Q20:Q21"/>
    <mergeCell ref="P12:P13"/>
    <mergeCell ref="Q12:Q13"/>
    <mergeCell ref="R12:R13"/>
    <mergeCell ref="A14:A17"/>
    <mergeCell ref="B14:B15"/>
    <mergeCell ref="P14:P15"/>
    <mergeCell ref="Q14:Q15"/>
    <mergeCell ref="R14:R15"/>
    <mergeCell ref="B16:B17"/>
    <mergeCell ref="P16:P17"/>
    <mergeCell ref="Q6:S6"/>
    <mergeCell ref="A8:B9"/>
    <mergeCell ref="D8:S8"/>
    <mergeCell ref="A10:A13"/>
    <mergeCell ref="B10:B11"/>
    <mergeCell ref="P10:P11"/>
    <mergeCell ref="Q10:Q11"/>
    <mergeCell ref="R10:R11"/>
    <mergeCell ref="S10:S21"/>
    <mergeCell ref="B12:B13"/>
    <mergeCell ref="A4:B6"/>
    <mergeCell ref="C4:D6"/>
    <mergeCell ref="E4:G6"/>
    <mergeCell ref="J4:L4"/>
    <mergeCell ref="N4:P4"/>
    <mergeCell ref="Q4:S5"/>
    <mergeCell ref="J5:L5"/>
    <mergeCell ref="N5:P5"/>
    <mergeCell ref="J6:L6"/>
    <mergeCell ref="N6:P6"/>
    <mergeCell ref="A1:S1"/>
    <mergeCell ref="A3:B3"/>
    <mergeCell ref="C3:D3"/>
    <mergeCell ref="E3:G3"/>
    <mergeCell ref="J3:L3"/>
    <mergeCell ref="N3:P3"/>
    <mergeCell ref="Q3:S3"/>
  </mergeCells>
  <printOptions/>
  <pageMargins left="0.7" right="0.7" top="0.75" bottom="0.75" header="0.3" footer="0.3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3">
      <selection activeCell="E34" sqref="E34:F34"/>
    </sheetView>
  </sheetViews>
  <sheetFormatPr defaultColWidth="8.88671875" defaultRowHeight="13.5"/>
  <sheetData>
    <row r="1" spans="1:19" ht="27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ht="19.5" thickBot="1">
      <c r="B2" s="12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2"/>
      <c r="Q2" s="2"/>
      <c r="R2" s="2"/>
      <c r="S2" s="2"/>
    </row>
    <row r="3" spans="1:19" ht="23.25" thickBot="1">
      <c r="A3" s="29" t="s">
        <v>40</v>
      </c>
      <c r="B3" s="30"/>
      <c r="C3" s="29" t="s">
        <v>41</v>
      </c>
      <c r="D3" s="30"/>
      <c r="E3" s="29" t="s">
        <v>42</v>
      </c>
      <c r="F3" s="31"/>
      <c r="G3" s="30"/>
      <c r="H3" s="20" t="s">
        <v>29</v>
      </c>
      <c r="I3" s="21" t="s">
        <v>32</v>
      </c>
      <c r="J3" s="32" t="s">
        <v>33</v>
      </c>
      <c r="K3" s="33"/>
      <c r="L3" s="34"/>
      <c r="M3" s="21" t="s">
        <v>32</v>
      </c>
      <c r="N3" s="33" t="s">
        <v>33</v>
      </c>
      <c r="O3" s="33"/>
      <c r="P3" s="34"/>
      <c r="Q3" s="35" t="s">
        <v>39</v>
      </c>
      <c r="R3" s="36"/>
      <c r="S3" s="37"/>
    </row>
    <row r="4" spans="1:19" ht="14.25" thickBot="1">
      <c r="A4" s="38">
        <v>3</v>
      </c>
      <c r="B4" s="39"/>
      <c r="C4" s="38"/>
      <c r="D4" s="39"/>
      <c r="E4" s="38"/>
      <c r="F4" s="44"/>
      <c r="G4" s="39"/>
      <c r="H4" s="18">
        <v>1</v>
      </c>
      <c r="I4" s="19">
        <v>1</v>
      </c>
      <c r="J4" s="47">
        <v>197</v>
      </c>
      <c r="K4" s="48"/>
      <c r="L4" s="49"/>
      <c r="M4" s="19">
        <v>2</v>
      </c>
      <c r="N4" s="50">
        <v>194</v>
      </c>
      <c r="O4" s="51"/>
      <c r="P4" s="52"/>
      <c r="Q4" s="53">
        <f>S10+Q24+O30+L34</f>
        <v>220.88730467070218</v>
      </c>
      <c r="R4" s="54"/>
      <c r="S4" s="55"/>
    </row>
    <row r="5" spans="1:19" ht="14.25" thickBot="1">
      <c r="A5" s="40"/>
      <c r="B5" s="41"/>
      <c r="C5" s="40"/>
      <c r="D5" s="41"/>
      <c r="E5" s="40"/>
      <c r="F5" s="45"/>
      <c r="G5" s="41"/>
      <c r="H5" s="16">
        <v>2</v>
      </c>
      <c r="I5" s="17">
        <v>1</v>
      </c>
      <c r="J5" s="56">
        <v>199</v>
      </c>
      <c r="K5" s="57"/>
      <c r="L5" s="58"/>
      <c r="M5" s="17">
        <v>2</v>
      </c>
      <c r="N5" s="56">
        <v>198</v>
      </c>
      <c r="O5" s="57"/>
      <c r="P5" s="58"/>
      <c r="Q5" s="53"/>
      <c r="R5" s="54"/>
      <c r="S5" s="55"/>
    </row>
    <row r="6" spans="1:19" ht="14.25" thickBot="1">
      <c r="A6" s="42"/>
      <c r="B6" s="43"/>
      <c r="C6" s="42"/>
      <c r="D6" s="43"/>
      <c r="E6" s="42"/>
      <c r="F6" s="46"/>
      <c r="G6" s="43"/>
      <c r="H6" s="14">
        <v>3</v>
      </c>
      <c r="I6" s="15">
        <v>1</v>
      </c>
      <c r="J6" s="59">
        <v>194</v>
      </c>
      <c r="K6" s="60"/>
      <c r="L6" s="61"/>
      <c r="M6" s="15">
        <v>2</v>
      </c>
      <c r="N6" s="62">
        <v>194</v>
      </c>
      <c r="O6" s="63"/>
      <c r="P6" s="64"/>
      <c r="Q6" s="65" t="s">
        <v>36</v>
      </c>
      <c r="R6" s="66"/>
      <c r="S6" s="67"/>
    </row>
    <row r="7" ht="14.25" thickBot="1"/>
    <row r="8" spans="1:19" ht="13.5">
      <c r="A8" s="68" t="s">
        <v>3</v>
      </c>
      <c r="B8" s="69"/>
      <c r="C8" s="4"/>
      <c r="D8" s="69" t="s">
        <v>35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2"/>
    </row>
    <row r="9" spans="1:19" ht="40.5">
      <c r="A9" s="70"/>
      <c r="B9" s="71"/>
      <c r="C9" s="6"/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37</v>
      </c>
      <c r="J9" s="6" t="s">
        <v>9</v>
      </c>
      <c r="K9" s="6" t="s">
        <v>10</v>
      </c>
      <c r="L9" s="6" t="s">
        <v>11</v>
      </c>
      <c r="M9" s="7" t="s">
        <v>12</v>
      </c>
      <c r="N9" s="7" t="s">
        <v>54</v>
      </c>
      <c r="O9" s="6" t="s">
        <v>38</v>
      </c>
      <c r="P9" s="7" t="s">
        <v>13</v>
      </c>
      <c r="Q9" s="7" t="s">
        <v>14</v>
      </c>
      <c r="R9" s="7" t="s">
        <v>15</v>
      </c>
      <c r="S9" s="8" t="s">
        <v>16</v>
      </c>
    </row>
    <row r="10" spans="1:19" ht="13.5">
      <c r="A10" s="73" t="s">
        <v>0</v>
      </c>
      <c r="B10" s="76" t="s">
        <v>44</v>
      </c>
      <c r="C10" s="9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78">
        <f>SUM(D11:M11)+MAX(N11,O11)</f>
        <v>7.396862021227503</v>
      </c>
      <c r="Q10" s="79">
        <v>6</v>
      </c>
      <c r="R10" s="79">
        <f>P10+Q10</f>
        <v>13.396862021227502</v>
      </c>
      <c r="S10" s="81">
        <f>SUM(R10:R21)</f>
        <v>142.88730467070218</v>
      </c>
    </row>
    <row r="11" spans="1:19" ht="13.5">
      <c r="A11" s="74"/>
      <c r="B11" s="77"/>
      <c r="C11" s="9" t="s">
        <v>31</v>
      </c>
      <c r="D11" s="10">
        <f>(9/11)*(($J$4+1)-D10)/$J$4</f>
        <v>0.8223350253807107</v>
      </c>
      <c r="E11" s="10">
        <f aca="true" t="shared" si="0" ref="E11:O11">(9/11)*(($J$4+1)-E10)/$J$4</f>
        <v>0.8223350253807107</v>
      </c>
      <c r="F11" s="10">
        <f t="shared" si="0"/>
        <v>0.8223350253807107</v>
      </c>
      <c r="G11" s="10">
        <f t="shared" si="0"/>
        <v>0.8223350253807107</v>
      </c>
      <c r="H11" s="10">
        <f t="shared" si="0"/>
        <v>0.8223350253807107</v>
      </c>
      <c r="I11" s="10">
        <f t="shared" si="0"/>
        <v>0.8223350253807107</v>
      </c>
      <c r="J11" s="10">
        <f>IF(J10=1,9/11,IF(J10=2,6/11,3/11))</f>
        <v>0.2727272727272727</v>
      </c>
      <c r="K11" s="10">
        <f>IF(K10=1,9/11,IF(K10=2,6/11,3/11))</f>
        <v>0.2727272727272727</v>
      </c>
      <c r="L11" s="10">
        <f>IF(L10=1,9/11,IF(L10=2,6/11,3/11))</f>
        <v>0.2727272727272727</v>
      </c>
      <c r="M11" s="10">
        <f t="shared" si="0"/>
        <v>0.8223350253807107</v>
      </c>
      <c r="N11" s="10">
        <f t="shared" si="0"/>
        <v>0.8223350253807107</v>
      </c>
      <c r="O11" s="10">
        <f t="shared" si="0"/>
        <v>0.8223350253807107</v>
      </c>
      <c r="P11" s="78"/>
      <c r="Q11" s="79"/>
      <c r="R11" s="80"/>
      <c r="S11" s="81"/>
    </row>
    <row r="12" spans="1:19" ht="13.5">
      <c r="A12" s="74"/>
      <c r="B12" s="76" t="s">
        <v>45</v>
      </c>
      <c r="C12" s="9" t="s">
        <v>30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78">
        <f>SUM(D13:M13)+MAX(N13,O13)</f>
        <v>7.397375820056231</v>
      </c>
      <c r="Q12" s="83">
        <v>6</v>
      </c>
      <c r="R12" s="79">
        <f>P12+Q12</f>
        <v>13.397375820056231</v>
      </c>
      <c r="S12" s="81"/>
    </row>
    <row r="13" spans="1:19" ht="13.5">
      <c r="A13" s="75"/>
      <c r="B13" s="77"/>
      <c r="C13" s="9" t="s">
        <v>31</v>
      </c>
      <c r="D13" s="10">
        <f>(9/11)*(($N$4+1)-D12)/$N$4</f>
        <v>0.8223992502343018</v>
      </c>
      <c r="E13" s="10">
        <f aca="true" t="shared" si="1" ref="E13:O13">(9/11)*(($N$4+1)-E12)/$N$4</f>
        <v>0.8223992502343018</v>
      </c>
      <c r="F13" s="10">
        <f t="shared" si="1"/>
        <v>0.8223992502343018</v>
      </c>
      <c r="G13" s="10">
        <f t="shared" si="1"/>
        <v>0.8223992502343018</v>
      </c>
      <c r="H13" s="10">
        <f t="shared" si="1"/>
        <v>0.8223992502343018</v>
      </c>
      <c r="I13" s="10">
        <f t="shared" si="1"/>
        <v>0.8223992502343018</v>
      </c>
      <c r="J13" s="10">
        <f>IF(J12=1,9/11,IF(J12=2,6/11,3/11))</f>
        <v>0.2727272727272727</v>
      </c>
      <c r="K13" s="10">
        <f>IF(K12=1,9/11,IF(K12=2,6/11,3/11))</f>
        <v>0.2727272727272727</v>
      </c>
      <c r="L13" s="10">
        <f>IF(L12=1,9/11,IF(L12=2,6/11,3/11))</f>
        <v>0.2727272727272727</v>
      </c>
      <c r="M13" s="10">
        <f t="shared" si="1"/>
        <v>0.8223992502343018</v>
      </c>
      <c r="N13" s="10">
        <f t="shared" si="1"/>
        <v>0.8223992502343018</v>
      </c>
      <c r="O13" s="10">
        <f t="shared" si="1"/>
        <v>0.8223992502343018</v>
      </c>
      <c r="P13" s="78"/>
      <c r="Q13" s="84"/>
      <c r="R13" s="80"/>
      <c r="S13" s="81"/>
    </row>
    <row r="14" spans="1:19" ht="13.5">
      <c r="A14" s="73" t="s">
        <v>1</v>
      </c>
      <c r="B14" s="76" t="s">
        <v>44</v>
      </c>
      <c r="C14" s="9" t="s">
        <v>30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78">
        <f>SUM(D15:M15)+MAX(N15,O15)</f>
        <v>11.094792142530835</v>
      </c>
      <c r="Q14" s="83">
        <v>9</v>
      </c>
      <c r="R14" s="79">
        <f>P14+Q14</f>
        <v>20.094792142530835</v>
      </c>
      <c r="S14" s="81"/>
    </row>
    <row r="15" spans="1:19" ht="13.5">
      <c r="A15" s="74"/>
      <c r="B15" s="77"/>
      <c r="C15" s="9" t="s">
        <v>31</v>
      </c>
      <c r="D15" s="10">
        <f>(13.5/11)*(($J$5+1)-D14)/$J$5</f>
        <v>1.2334399269072636</v>
      </c>
      <c r="E15" s="10">
        <f aca="true" t="shared" si="2" ref="E15:O15">(13.5/11)*(($J$5+1)-E14)/$J$5</f>
        <v>1.2334399269072636</v>
      </c>
      <c r="F15" s="10">
        <f t="shared" si="2"/>
        <v>1.2334399269072636</v>
      </c>
      <c r="G15" s="10">
        <f t="shared" si="2"/>
        <v>1.2334399269072636</v>
      </c>
      <c r="H15" s="10">
        <f t="shared" si="2"/>
        <v>1.2334399269072636</v>
      </c>
      <c r="I15" s="10">
        <f t="shared" si="2"/>
        <v>1.2334399269072636</v>
      </c>
      <c r="J15" s="10">
        <f>IF(J14=1,13.5/11,IF(J14=2,9/11,4.5/11))</f>
        <v>0.4090909090909091</v>
      </c>
      <c r="K15" s="10">
        <f>IF(K14=1,13.5/11,IF(K14=2,9/11,4.5/11))</f>
        <v>0.4090909090909091</v>
      </c>
      <c r="L15" s="10">
        <f>IF(L14=1,13.5/11,IF(L14=2,9/11,4.5/11))</f>
        <v>0.4090909090909091</v>
      </c>
      <c r="M15" s="10">
        <f t="shared" si="2"/>
        <v>1.2334399269072636</v>
      </c>
      <c r="N15" s="10">
        <f t="shared" si="2"/>
        <v>1.2334399269072636</v>
      </c>
      <c r="O15" s="10">
        <f t="shared" si="2"/>
        <v>1.2334399269072636</v>
      </c>
      <c r="P15" s="78"/>
      <c r="Q15" s="84"/>
      <c r="R15" s="80"/>
      <c r="S15" s="81"/>
    </row>
    <row r="16" spans="1:19" ht="13.5">
      <c r="A16" s="74"/>
      <c r="B16" s="76" t="s">
        <v>45</v>
      </c>
      <c r="C16" s="9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78">
        <f>SUM(D17:M17)+MAX(N17,O17)</f>
        <v>11.095041322314051</v>
      </c>
      <c r="Q16" s="83">
        <v>9</v>
      </c>
      <c r="R16" s="79">
        <f>P16+Q16</f>
        <v>20.095041322314053</v>
      </c>
      <c r="S16" s="81"/>
    </row>
    <row r="17" spans="1:19" ht="13.5">
      <c r="A17" s="75"/>
      <c r="B17" s="77"/>
      <c r="C17" s="9" t="s">
        <v>31</v>
      </c>
      <c r="D17" s="10">
        <f>(13.5/11)*(($N$5+1)-D16)/$N$5</f>
        <v>1.2334710743801653</v>
      </c>
      <c r="E17" s="10">
        <f aca="true" t="shared" si="3" ref="E17:O17">(13.5/11)*(($N$5+1)-E16)/$N$5</f>
        <v>1.2334710743801653</v>
      </c>
      <c r="F17" s="10">
        <f t="shared" si="3"/>
        <v>1.2334710743801653</v>
      </c>
      <c r="G17" s="10">
        <f t="shared" si="3"/>
        <v>1.2334710743801653</v>
      </c>
      <c r="H17" s="10">
        <f t="shared" si="3"/>
        <v>1.2334710743801653</v>
      </c>
      <c r="I17" s="10">
        <f t="shared" si="3"/>
        <v>1.2334710743801653</v>
      </c>
      <c r="J17" s="10">
        <f>IF(J16=1,13.5/11,IF(J16=2,9/11,4.5/11))</f>
        <v>0.4090909090909091</v>
      </c>
      <c r="K17" s="10">
        <f>IF(K16=1,13.5/11,IF(K16=2,9/11,4.5/11))</f>
        <v>0.4090909090909091</v>
      </c>
      <c r="L17" s="10">
        <f>IF(L16=1,13.5/11,IF(L16=2,9/11,4.5/11))</f>
        <v>0.4090909090909091</v>
      </c>
      <c r="M17" s="10">
        <f t="shared" si="3"/>
        <v>1.2334710743801653</v>
      </c>
      <c r="N17" s="10">
        <f t="shared" si="3"/>
        <v>1.2334710743801653</v>
      </c>
      <c r="O17" s="10">
        <f t="shared" si="3"/>
        <v>1.2334710743801653</v>
      </c>
      <c r="P17" s="78"/>
      <c r="Q17" s="84"/>
      <c r="R17" s="80"/>
      <c r="S17" s="81"/>
    </row>
    <row r="18" spans="1:19" ht="13.5">
      <c r="A18" s="73" t="s">
        <v>43</v>
      </c>
      <c r="B18" s="76" t="s">
        <v>44</v>
      </c>
      <c r="C18" s="9" t="s">
        <v>30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78">
        <f>SUM(D19:O19)</f>
        <v>21.231255857544518</v>
      </c>
      <c r="Q18" s="83">
        <v>15</v>
      </c>
      <c r="R18" s="79">
        <f>P18+Q18</f>
        <v>36.23125585754452</v>
      </c>
      <c r="S18" s="81"/>
    </row>
    <row r="19" spans="1:19" ht="13.5">
      <c r="A19" s="74"/>
      <c r="B19" s="77"/>
      <c r="C19" s="9" t="s">
        <v>31</v>
      </c>
      <c r="D19" s="10">
        <f aca="true" t="shared" si="4" ref="D19:I19">(22.5/11)*(($J$6+1)-D18)/$J$6</f>
        <v>2.0559981255857545</v>
      </c>
      <c r="E19" s="10">
        <f t="shared" si="4"/>
        <v>2.0559981255857545</v>
      </c>
      <c r="F19" s="10">
        <f t="shared" si="4"/>
        <v>2.0559981255857545</v>
      </c>
      <c r="G19" s="10">
        <f t="shared" si="4"/>
        <v>2.0559981255857545</v>
      </c>
      <c r="H19" s="10">
        <f t="shared" si="4"/>
        <v>2.0559981255857545</v>
      </c>
      <c r="I19" s="10">
        <f t="shared" si="4"/>
        <v>2.0559981255857545</v>
      </c>
      <c r="J19" s="10">
        <f>IF(J18=1,22.5/11,IF(J18=2,20/11,10/11))</f>
        <v>0.9090909090909091</v>
      </c>
      <c r="K19" s="10">
        <f>IF(K18=1,22.5/11,IF(K18=2,20/11,10/11))</f>
        <v>0.9090909090909091</v>
      </c>
      <c r="L19" s="10">
        <f>IF(L18=1,22.5/11,IF(L18=2,20/11,10/11))</f>
        <v>0.9090909090909091</v>
      </c>
      <c r="M19" s="10">
        <f>(22.5/11)*(($J$6+1)-M18)/$J$6</f>
        <v>2.0559981255857545</v>
      </c>
      <c r="N19" s="10">
        <f>(22.5/11)*(($J$6+1)-N18)/$J$6</f>
        <v>2.0559981255857545</v>
      </c>
      <c r="O19" s="10">
        <f>(22.5/11)*(($J$6+1)-O18)/$J$6</f>
        <v>2.0559981255857545</v>
      </c>
      <c r="P19" s="78"/>
      <c r="Q19" s="84"/>
      <c r="R19" s="80"/>
      <c r="S19" s="81"/>
    </row>
    <row r="20" spans="1:19" ht="13.5">
      <c r="A20" s="74"/>
      <c r="B20" s="76" t="s">
        <v>45</v>
      </c>
      <c r="C20" s="9" t="s">
        <v>30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78">
        <f>SUM(D21:O21)</f>
        <v>24.67197750702906</v>
      </c>
      <c r="Q20" s="79">
        <v>15</v>
      </c>
      <c r="R20" s="79">
        <f>P20+Q20</f>
        <v>39.671977507029055</v>
      </c>
      <c r="S20" s="81"/>
    </row>
    <row r="21" spans="1:19" ht="14.25" thickBot="1">
      <c r="A21" s="85"/>
      <c r="B21" s="86"/>
      <c r="C21" s="24" t="s">
        <v>31</v>
      </c>
      <c r="D21" s="27">
        <f aca="true" t="shared" si="5" ref="D21:O21">(22.5/11)*(($N$6+1)-D20)/$N$6</f>
        <v>2.0559981255857545</v>
      </c>
      <c r="E21" s="27">
        <f t="shared" si="5"/>
        <v>2.0559981255857545</v>
      </c>
      <c r="F21" s="27">
        <f t="shared" si="5"/>
        <v>2.0559981255857545</v>
      </c>
      <c r="G21" s="27">
        <f t="shared" si="5"/>
        <v>2.0559981255857545</v>
      </c>
      <c r="H21" s="27">
        <f t="shared" si="5"/>
        <v>2.0559981255857545</v>
      </c>
      <c r="I21" s="27">
        <f t="shared" si="5"/>
        <v>2.0559981255857545</v>
      </c>
      <c r="J21" s="27">
        <f t="shared" si="5"/>
        <v>2.0559981255857545</v>
      </c>
      <c r="K21" s="27">
        <f t="shared" si="5"/>
        <v>2.0559981255857545</v>
      </c>
      <c r="L21" s="27">
        <f t="shared" si="5"/>
        <v>2.0559981255857545</v>
      </c>
      <c r="M21" s="27">
        <f t="shared" si="5"/>
        <v>2.0559981255857545</v>
      </c>
      <c r="N21" s="27">
        <f t="shared" si="5"/>
        <v>2.0559981255857545</v>
      </c>
      <c r="O21" s="27">
        <f t="shared" si="5"/>
        <v>2.0559981255857545</v>
      </c>
      <c r="P21" s="78"/>
      <c r="Q21" s="87"/>
      <c r="R21" s="80"/>
      <c r="S21" s="82"/>
    </row>
    <row r="22" spans="1:19" ht="14.2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3.5">
      <c r="A23" s="88" t="s">
        <v>48</v>
      </c>
      <c r="B23" s="89"/>
      <c r="C23" s="89"/>
      <c r="D23" s="89"/>
      <c r="E23" s="90" t="s">
        <v>17</v>
      </c>
      <c r="F23" s="91"/>
      <c r="G23" s="90" t="s">
        <v>18</v>
      </c>
      <c r="H23" s="91" t="s">
        <v>18</v>
      </c>
      <c r="I23" s="90" t="s">
        <v>46</v>
      </c>
      <c r="J23" s="91"/>
      <c r="K23" s="90" t="s">
        <v>47</v>
      </c>
      <c r="L23" s="91"/>
      <c r="M23" s="90" t="s">
        <v>31</v>
      </c>
      <c r="N23" s="92"/>
      <c r="O23" s="92"/>
      <c r="P23" s="91"/>
      <c r="Q23" s="93" t="s">
        <v>19</v>
      </c>
      <c r="R23" s="94"/>
      <c r="S23" s="95"/>
    </row>
    <row r="24" spans="1:19" ht="13.5">
      <c r="A24" s="96" t="s">
        <v>0</v>
      </c>
      <c r="B24" s="80"/>
      <c r="C24" s="80"/>
      <c r="D24" s="80"/>
      <c r="E24" s="97">
        <v>0</v>
      </c>
      <c r="F24" s="98"/>
      <c r="G24" s="97">
        <v>0</v>
      </c>
      <c r="H24" s="98"/>
      <c r="I24" s="97">
        <v>0</v>
      </c>
      <c r="J24" s="98"/>
      <c r="K24" s="97">
        <v>0</v>
      </c>
      <c r="L24" s="98"/>
      <c r="M24" s="97">
        <f>IF(E24+INT((G24+I24+K24)/3)&gt;=6,2.4,IF(E24+INT((G24+I24+K24)/3)&gt;=5,3,IF(E24+INT((G24+I24+K24)/3)&gt;=4,3.6,IF(E24+INT((G24+I24+K24)/3)&gt;=3,4.2,IF(E24+INT((G24+I24+K24)/3)&gt;=2,4.8,IF(E24+INT((G24+I24+K24)/3)&gt;=1,5.4,6))))))</f>
        <v>6</v>
      </c>
      <c r="N24" s="99"/>
      <c r="O24" s="99"/>
      <c r="P24" s="98"/>
      <c r="Q24" s="108">
        <f>SUM(M24:P26)</f>
        <v>51</v>
      </c>
      <c r="R24" s="109"/>
      <c r="S24" s="110"/>
    </row>
    <row r="25" spans="1:19" ht="13.5">
      <c r="A25" s="96" t="s">
        <v>1</v>
      </c>
      <c r="B25" s="80"/>
      <c r="C25" s="80"/>
      <c r="D25" s="80"/>
      <c r="E25" s="97">
        <v>0</v>
      </c>
      <c r="F25" s="98"/>
      <c r="G25" s="97">
        <v>0</v>
      </c>
      <c r="H25" s="98"/>
      <c r="I25" s="97">
        <v>0</v>
      </c>
      <c r="J25" s="98"/>
      <c r="K25" s="97">
        <v>0</v>
      </c>
      <c r="L25" s="98"/>
      <c r="M25" s="97">
        <f>IF(E25+INT((G25+I25+K25)/3)&gt;=6,2.4,IF(E25+INT((G25+I25+K25)/3)&gt;=5,38,IF(E25+INT((G25+I25+K25)/3)&gt;=4,3.6,IF(E25+INT((G25+I25+K25)/3)&gt;=3,4.2,IF(E25+INT((G25+I25+K25)/3)&gt;=2,4,IF(E25+INT((G25+I25+K25)/3)&gt;=1,5.4,7))))))</f>
        <v>7</v>
      </c>
      <c r="N25" s="99"/>
      <c r="O25" s="99"/>
      <c r="P25" s="98"/>
      <c r="Q25" s="111"/>
      <c r="R25" s="112"/>
      <c r="S25" s="113"/>
    </row>
    <row r="26" spans="1:19" ht="14.25" thickBot="1">
      <c r="A26" s="100" t="s">
        <v>2</v>
      </c>
      <c r="B26" s="101"/>
      <c r="C26" s="101"/>
      <c r="D26" s="101"/>
      <c r="E26" s="102">
        <v>4</v>
      </c>
      <c r="F26" s="103"/>
      <c r="G26" s="102">
        <v>1</v>
      </c>
      <c r="H26" s="103"/>
      <c r="I26" s="102">
        <v>2</v>
      </c>
      <c r="J26" s="103"/>
      <c r="K26" s="102">
        <v>2</v>
      </c>
      <c r="L26" s="103"/>
      <c r="M26" s="102">
        <f>IF(E26+INT((G26+I26+K26)/3)&gt;=6,2.4,IF(E26+INT((G26+I26+K26)/3)&gt;=5,38,IF(E26+INT((G26+I26+K26)/3)&gt;=4,3.6,IF(E26+INT((G26+I26+K26)/3)&gt;=3,4.2,IF(E26+INT((G26+I26+K26)/3)&gt;=2,4,IF(E26+INT((G26+I26+K26)/3)&gt;=1,5.4,7))))))</f>
        <v>38</v>
      </c>
      <c r="N26" s="104"/>
      <c r="O26" s="104"/>
      <c r="P26" s="103"/>
      <c r="Q26" s="114"/>
      <c r="R26" s="115"/>
      <c r="S26" s="116"/>
    </row>
    <row r="27" spans="1:19" ht="14.25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3.5">
      <c r="A28" s="105" t="s">
        <v>27</v>
      </c>
      <c r="B28" s="106"/>
      <c r="C28" s="106"/>
      <c r="D28" s="106"/>
      <c r="E28" s="107"/>
      <c r="F28" s="90" t="s">
        <v>25</v>
      </c>
      <c r="G28" s="92"/>
      <c r="H28" s="92"/>
      <c r="I28" s="92"/>
      <c r="J28" s="92"/>
      <c r="K28" s="92"/>
      <c r="L28" s="92"/>
      <c r="M28" s="92"/>
      <c r="N28" s="91"/>
      <c r="O28" s="69" t="s">
        <v>19</v>
      </c>
      <c r="P28" s="69"/>
      <c r="Q28" s="69"/>
      <c r="R28" s="69" t="s">
        <v>20</v>
      </c>
      <c r="S28" s="72"/>
    </row>
    <row r="29" spans="1:19" ht="13.5">
      <c r="A29" s="118" t="s">
        <v>26</v>
      </c>
      <c r="B29" s="119"/>
      <c r="C29" s="119"/>
      <c r="D29" s="119"/>
      <c r="E29" s="120"/>
      <c r="F29" s="71" t="s">
        <v>0</v>
      </c>
      <c r="G29" s="71"/>
      <c r="H29" s="71" t="s">
        <v>1</v>
      </c>
      <c r="I29" s="71"/>
      <c r="J29" s="122" t="s">
        <v>2</v>
      </c>
      <c r="K29" s="123"/>
      <c r="L29" s="122" t="s">
        <v>21</v>
      </c>
      <c r="M29" s="124"/>
      <c r="N29" s="123"/>
      <c r="O29" s="71"/>
      <c r="P29" s="71"/>
      <c r="Q29" s="71"/>
      <c r="R29" s="71"/>
      <c r="S29" s="117"/>
    </row>
    <row r="30" spans="1:19" ht="14.25" thickBot="1">
      <c r="A30" s="125" t="s">
        <v>22</v>
      </c>
      <c r="B30" s="126"/>
      <c r="C30" s="126"/>
      <c r="D30" s="126"/>
      <c r="E30" s="22">
        <v>60</v>
      </c>
      <c r="F30" s="102"/>
      <c r="G30" s="103"/>
      <c r="H30" s="102"/>
      <c r="I30" s="103"/>
      <c r="J30" s="102">
        <v>60</v>
      </c>
      <c r="K30" s="103"/>
      <c r="L30" s="127">
        <v>75</v>
      </c>
      <c r="M30" s="126"/>
      <c r="N30" s="128"/>
      <c r="O30" s="101">
        <f>IF(E30=20,IF(L30&gt;20,20,IF(L30&gt;=15,L30,IF(L30&lt;2,8,INT(L30/2)+8))),IF(L30&lt;5,8,IF(L30&gt;=60,20,INT((L30)/5)+8)))</f>
        <v>20</v>
      </c>
      <c r="P30" s="101"/>
      <c r="Q30" s="101"/>
      <c r="R30" s="101"/>
      <c r="S30" s="121"/>
    </row>
    <row r="31" spans="1:19" ht="14.25" thickBo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3.5">
      <c r="A32" s="105" t="s">
        <v>28</v>
      </c>
      <c r="B32" s="106"/>
      <c r="C32" s="106"/>
      <c r="D32" s="107"/>
      <c r="E32" s="25" t="s">
        <v>49</v>
      </c>
      <c r="F32" s="26"/>
      <c r="G32" s="25" t="s">
        <v>50</v>
      </c>
      <c r="H32" s="26"/>
      <c r="I32" s="93" t="s">
        <v>51</v>
      </c>
      <c r="J32" s="94"/>
      <c r="K32" s="95"/>
      <c r="L32" s="93" t="s">
        <v>52</v>
      </c>
      <c r="M32" s="94"/>
      <c r="N32" s="95"/>
      <c r="O32" s="11"/>
      <c r="P32" s="11"/>
      <c r="Q32" s="11"/>
      <c r="R32" s="11"/>
      <c r="S32" s="11"/>
    </row>
    <row r="33" spans="1:14" ht="13.5">
      <c r="A33" s="118"/>
      <c r="B33" s="119"/>
      <c r="C33" s="119"/>
      <c r="D33" s="120"/>
      <c r="E33" s="122" t="s">
        <v>23</v>
      </c>
      <c r="F33" s="123"/>
      <c r="G33" s="122" t="s">
        <v>53</v>
      </c>
      <c r="H33" s="123"/>
      <c r="I33" s="132"/>
      <c r="J33" s="133"/>
      <c r="K33" s="134"/>
      <c r="L33" s="132"/>
      <c r="M33" s="133"/>
      <c r="N33" s="134"/>
    </row>
    <row r="34" spans="1:14" ht="14.25" thickBot="1">
      <c r="A34" s="100" t="s">
        <v>24</v>
      </c>
      <c r="B34" s="101"/>
      <c r="C34" s="101"/>
      <c r="D34" s="101"/>
      <c r="E34" s="102">
        <v>2</v>
      </c>
      <c r="F34" s="103"/>
      <c r="G34" s="102"/>
      <c r="H34" s="103"/>
      <c r="I34" s="129">
        <f>IF((E34*0.5)&gt;4,4,(E34*0.5))+6</f>
        <v>7</v>
      </c>
      <c r="J34" s="130"/>
      <c r="K34" s="131"/>
      <c r="L34" s="129">
        <f>IF(IF((IF((H34*0.5)&gt;4,4,(H34*0.5))+6)&gt;10,10,I34+(G34*0.1))&gt;10,10,IF((IF((H34*0.5)&gt;4,4,(H34*0.5))+6)&gt;10,10,I34+(G34*0.1)))</f>
        <v>7</v>
      </c>
      <c r="M34" s="130"/>
      <c r="N34" s="131"/>
    </row>
    <row r="35" spans="1:11" ht="13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100">
    <mergeCell ref="A34:D34"/>
    <mergeCell ref="E34:F34"/>
    <mergeCell ref="G34:H34"/>
    <mergeCell ref="I34:K34"/>
    <mergeCell ref="L34:N34"/>
    <mergeCell ref="R30:S30"/>
    <mergeCell ref="A32:D33"/>
    <mergeCell ref="I32:K33"/>
    <mergeCell ref="L32:N33"/>
    <mergeCell ref="E33:F33"/>
    <mergeCell ref="G33:H33"/>
    <mergeCell ref="A30:D30"/>
    <mergeCell ref="F30:G30"/>
    <mergeCell ref="H30:I30"/>
    <mergeCell ref="J30:K30"/>
    <mergeCell ref="L30:N30"/>
    <mergeCell ref="O30:Q30"/>
    <mergeCell ref="R28:S29"/>
    <mergeCell ref="A29:E29"/>
    <mergeCell ref="F29:G29"/>
    <mergeCell ref="H29:I29"/>
    <mergeCell ref="J29:K29"/>
    <mergeCell ref="L29:N29"/>
    <mergeCell ref="I26:J26"/>
    <mergeCell ref="K26:L26"/>
    <mergeCell ref="M26:P26"/>
    <mergeCell ref="A28:E28"/>
    <mergeCell ref="F28:N28"/>
    <mergeCell ref="O28:Q29"/>
    <mergeCell ref="Q24:S26"/>
    <mergeCell ref="A25:D25"/>
    <mergeCell ref="E25:F25"/>
    <mergeCell ref="G25:H25"/>
    <mergeCell ref="I25:J25"/>
    <mergeCell ref="K25:L25"/>
    <mergeCell ref="M25:P25"/>
    <mergeCell ref="A26:D26"/>
    <mergeCell ref="E26:F26"/>
    <mergeCell ref="G26:H26"/>
    <mergeCell ref="A24:D24"/>
    <mergeCell ref="E24:F24"/>
    <mergeCell ref="G24:H24"/>
    <mergeCell ref="I24:J24"/>
    <mergeCell ref="K24:L24"/>
    <mergeCell ref="M24:P24"/>
    <mergeCell ref="R20:R21"/>
    <mergeCell ref="A23:D23"/>
    <mergeCell ref="E23:F23"/>
    <mergeCell ref="G23:H23"/>
    <mergeCell ref="I23:J23"/>
    <mergeCell ref="K23:L23"/>
    <mergeCell ref="M23:P23"/>
    <mergeCell ref="Q23:S23"/>
    <mergeCell ref="Q16:Q17"/>
    <mergeCell ref="R16:R17"/>
    <mergeCell ref="A18:A21"/>
    <mergeCell ref="B18:B19"/>
    <mergeCell ref="P18:P19"/>
    <mergeCell ref="Q18:Q19"/>
    <mergeCell ref="R18:R19"/>
    <mergeCell ref="B20:B21"/>
    <mergeCell ref="P20:P21"/>
    <mergeCell ref="Q20:Q21"/>
    <mergeCell ref="P12:P13"/>
    <mergeCell ref="Q12:Q13"/>
    <mergeCell ref="R12:R13"/>
    <mergeCell ref="A14:A17"/>
    <mergeCell ref="B14:B15"/>
    <mergeCell ref="P14:P15"/>
    <mergeCell ref="Q14:Q15"/>
    <mergeCell ref="R14:R15"/>
    <mergeCell ref="B16:B17"/>
    <mergeCell ref="P16:P17"/>
    <mergeCell ref="Q6:S6"/>
    <mergeCell ref="A8:B9"/>
    <mergeCell ref="D8:S8"/>
    <mergeCell ref="A10:A13"/>
    <mergeCell ref="B10:B11"/>
    <mergeCell ref="P10:P11"/>
    <mergeCell ref="Q10:Q11"/>
    <mergeCell ref="R10:R11"/>
    <mergeCell ref="S10:S21"/>
    <mergeCell ref="B12:B13"/>
    <mergeCell ref="A4:B6"/>
    <mergeCell ref="C4:D6"/>
    <mergeCell ref="E4:G6"/>
    <mergeCell ref="J4:L4"/>
    <mergeCell ref="N4:P4"/>
    <mergeCell ref="Q4:S5"/>
    <mergeCell ref="J5:L5"/>
    <mergeCell ref="N5:P5"/>
    <mergeCell ref="J6:L6"/>
    <mergeCell ref="N6:P6"/>
    <mergeCell ref="A1:S1"/>
    <mergeCell ref="A3:B3"/>
    <mergeCell ref="C3:D3"/>
    <mergeCell ref="E3:G3"/>
    <mergeCell ref="J3:L3"/>
    <mergeCell ref="N3:P3"/>
    <mergeCell ref="Q3:S3"/>
  </mergeCells>
  <printOptions/>
  <pageMargins left="0.7" right="0.7" top="0.75" bottom="0.75" header="0.3" footer="0.3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9">
      <selection activeCell="E34" sqref="E34:F34"/>
    </sheetView>
  </sheetViews>
  <sheetFormatPr defaultColWidth="8.88671875" defaultRowHeight="13.5"/>
  <sheetData>
    <row r="1" spans="1:19" ht="27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ht="19.5" thickBot="1">
      <c r="B2" s="12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2"/>
      <c r="Q2" s="2"/>
      <c r="R2" s="2"/>
      <c r="S2" s="2"/>
    </row>
    <row r="3" spans="1:19" ht="23.25" thickBot="1">
      <c r="A3" s="29" t="s">
        <v>40</v>
      </c>
      <c r="B3" s="30"/>
      <c r="C3" s="29" t="s">
        <v>41</v>
      </c>
      <c r="D3" s="30"/>
      <c r="E3" s="29" t="s">
        <v>42</v>
      </c>
      <c r="F3" s="31"/>
      <c r="G3" s="30"/>
      <c r="H3" s="20" t="s">
        <v>29</v>
      </c>
      <c r="I3" s="21" t="s">
        <v>32</v>
      </c>
      <c r="J3" s="32" t="s">
        <v>33</v>
      </c>
      <c r="K3" s="33"/>
      <c r="L3" s="34"/>
      <c r="M3" s="21" t="s">
        <v>32</v>
      </c>
      <c r="N3" s="33" t="s">
        <v>33</v>
      </c>
      <c r="O3" s="33"/>
      <c r="P3" s="34"/>
      <c r="Q3" s="35" t="s">
        <v>39</v>
      </c>
      <c r="R3" s="36"/>
      <c r="S3" s="37"/>
    </row>
    <row r="4" spans="1:19" ht="14.25" thickBot="1">
      <c r="A4" s="38">
        <v>3</v>
      </c>
      <c r="B4" s="39"/>
      <c r="C4" s="38"/>
      <c r="D4" s="39"/>
      <c r="E4" s="38"/>
      <c r="F4" s="44"/>
      <c r="G4" s="39"/>
      <c r="H4" s="18">
        <v>1</v>
      </c>
      <c r="I4" s="19">
        <v>1</v>
      </c>
      <c r="J4" s="47">
        <v>197</v>
      </c>
      <c r="K4" s="48"/>
      <c r="L4" s="49"/>
      <c r="M4" s="19">
        <v>2</v>
      </c>
      <c r="N4" s="50">
        <v>194</v>
      </c>
      <c r="O4" s="51"/>
      <c r="P4" s="52"/>
      <c r="Q4" s="53">
        <f>S10+Q24+O30+L34</f>
        <v>191.88730467070218</v>
      </c>
      <c r="R4" s="54"/>
      <c r="S4" s="55"/>
    </row>
    <row r="5" spans="1:19" ht="14.25" thickBot="1">
      <c r="A5" s="40"/>
      <c r="B5" s="41"/>
      <c r="C5" s="40"/>
      <c r="D5" s="41"/>
      <c r="E5" s="40"/>
      <c r="F5" s="45"/>
      <c r="G5" s="41"/>
      <c r="H5" s="16">
        <v>2</v>
      </c>
      <c r="I5" s="17">
        <v>1</v>
      </c>
      <c r="J5" s="56">
        <v>199</v>
      </c>
      <c r="K5" s="57"/>
      <c r="L5" s="58"/>
      <c r="M5" s="17">
        <v>2</v>
      </c>
      <c r="N5" s="56">
        <v>198</v>
      </c>
      <c r="O5" s="57"/>
      <c r="P5" s="58"/>
      <c r="Q5" s="53"/>
      <c r="R5" s="54"/>
      <c r="S5" s="55"/>
    </row>
    <row r="6" spans="1:19" ht="14.25" thickBot="1">
      <c r="A6" s="42"/>
      <c r="B6" s="43"/>
      <c r="C6" s="42"/>
      <c r="D6" s="43"/>
      <c r="E6" s="42"/>
      <c r="F6" s="46"/>
      <c r="G6" s="43"/>
      <c r="H6" s="14">
        <v>3</v>
      </c>
      <c r="I6" s="15">
        <v>1</v>
      </c>
      <c r="J6" s="59">
        <v>194</v>
      </c>
      <c r="K6" s="60"/>
      <c r="L6" s="61"/>
      <c r="M6" s="15">
        <v>2</v>
      </c>
      <c r="N6" s="62">
        <v>194</v>
      </c>
      <c r="O6" s="63"/>
      <c r="P6" s="64"/>
      <c r="Q6" s="65" t="s">
        <v>36</v>
      </c>
      <c r="R6" s="66"/>
      <c r="S6" s="67"/>
    </row>
    <row r="7" ht="14.25" thickBot="1"/>
    <row r="8" spans="1:19" ht="13.5">
      <c r="A8" s="68" t="s">
        <v>3</v>
      </c>
      <c r="B8" s="69"/>
      <c r="C8" s="4"/>
      <c r="D8" s="69" t="s">
        <v>35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2"/>
    </row>
    <row r="9" spans="1:19" ht="40.5">
      <c r="A9" s="70"/>
      <c r="B9" s="71"/>
      <c r="C9" s="6"/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37</v>
      </c>
      <c r="J9" s="6" t="s">
        <v>9</v>
      </c>
      <c r="K9" s="6" t="s">
        <v>10</v>
      </c>
      <c r="L9" s="6" t="s">
        <v>11</v>
      </c>
      <c r="M9" s="7" t="s">
        <v>12</v>
      </c>
      <c r="N9" s="7" t="s">
        <v>54</v>
      </c>
      <c r="O9" s="6" t="s">
        <v>38</v>
      </c>
      <c r="P9" s="7" t="s">
        <v>13</v>
      </c>
      <c r="Q9" s="7" t="s">
        <v>14</v>
      </c>
      <c r="R9" s="7" t="s">
        <v>15</v>
      </c>
      <c r="S9" s="8" t="s">
        <v>16</v>
      </c>
    </row>
    <row r="10" spans="1:19" ht="13.5">
      <c r="A10" s="73" t="s">
        <v>0</v>
      </c>
      <c r="B10" s="76" t="s">
        <v>44</v>
      </c>
      <c r="C10" s="9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78">
        <f>SUM(D11:M11)+MAX(N11,O11)</f>
        <v>7.396862021227503</v>
      </c>
      <c r="Q10" s="79">
        <v>6</v>
      </c>
      <c r="R10" s="79">
        <f>P10+Q10</f>
        <v>13.396862021227502</v>
      </c>
      <c r="S10" s="81">
        <f>SUM(R10:R21)</f>
        <v>142.88730467070218</v>
      </c>
    </row>
    <row r="11" spans="1:19" ht="13.5">
      <c r="A11" s="74"/>
      <c r="B11" s="77"/>
      <c r="C11" s="9" t="s">
        <v>31</v>
      </c>
      <c r="D11" s="10">
        <f>(9/11)*(($J$4+1)-D10)/$J$4</f>
        <v>0.8223350253807107</v>
      </c>
      <c r="E11" s="10">
        <f aca="true" t="shared" si="0" ref="E11:O11">(9/11)*(($J$4+1)-E10)/$J$4</f>
        <v>0.8223350253807107</v>
      </c>
      <c r="F11" s="10">
        <f t="shared" si="0"/>
        <v>0.8223350253807107</v>
      </c>
      <c r="G11" s="10">
        <f t="shared" si="0"/>
        <v>0.8223350253807107</v>
      </c>
      <c r="H11" s="10">
        <f t="shared" si="0"/>
        <v>0.8223350253807107</v>
      </c>
      <c r="I11" s="10">
        <f t="shared" si="0"/>
        <v>0.8223350253807107</v>
      </c>
      <c r="J11" s="10">
        <f>IF(J10=1,9/11,IF(J10=2,6/11,3/11))</f>
        <v>0.2727272727272727</v>
      </c>
      <c r="K11" s="10">
        <f>IF(K10=1,9/11,IF(K10=2,6/11,3/11))</f>
        <v>0.2727272727272727</v>
      </c>
      <c r="L11" s="10">
        <f>IF(L10=1,9/11,IF(L10=2,6/11,3/11))</f>
        <v>0.2727272727272727</v>
      </c>
      <c r="M11" s="10">
        <f t="shared" si="0"/>
        <v>0.8223350253807107</v>
      </c>
      <c r="N11" s="10">
        <f t="shared" si="0"/>
        <v>0.8223350253807107</v>
      </c>
      <c r="O11" s="10">
        <f t="shared" si="0"/>
        <v>0.8223350253807107</v>
      </c>
      <c r="P11" s="78"/>
      <c r="Q11" s="79"/>
      <c r="R11" s="80"/>
      <c r="S11" s="81"/>
    </row>
    <row r="12" spans="1:19" ht="13.5">
      <c r="A12" s="74"/>
      <c r="B12" s="76" t="s">
        <v>45</v>
      </c>
      <c r="C12" s="9" t="s">
        <v>30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78">
        <f>SUM(D13:M13)+MAX(N13,O13)</f>
        <v>7.397375820056231</v>
      </c>
      <c r="Q12" s="83">
        <v>6</v>
      </c>
      <c r="R12" s="79">
        <f>P12+Q12</f>
        <v>13.397375820056231</v>
      </c>
      <c r="S12" s="81"/>
    </row>
    <row r="13" spans="1:19" ht="13.5">
      <c r="A13" s="75"/>
      <c r="B13" s="77"/>
      <c r="C13" s="9" t="s">
        <v>31</v>
      </c>
      <c r="D13" s="10">
        <f>(9/11)*(($N$4+1)-D12)/$N$4</f>
        <v>0.8223992502343018</v>
      </c>
      <c r="E13" s="10">
        <f aca="true" t="shared" si="1" ref="E13:O13">(9/11)*(($N$4+1)-E12)/$N$4</f>
        <v>0.8223992502343018</v>
      </c>
      <c r="F13" s="10">
        <f t="shared" si="1"/>
        <v>0.8223992502343018</v>
      </c>
      <c r="G13" s="10">
        <f t="shared" si="1"/>
        <v>0.8223992502343018</v>
      </c>
      <c r="H13" s="10">
        <f t="shared" si="1"/>
        <v>0.8223992502343018</v>
      </c>
      <c r="I13" s="10">
        <f t="shared" si="1"/>
        <v>0.8223992502343018</v>
      </c>
      <c r="J13" s="10">
        <f>IF(J12=1,9/11,IF(J12=2,6/11,3/11))</f>
        <v>0.2727272727272727</v>
      </c>
      <c r="K13" s="10">
        <f>IF(K12=1,9/11,IF(K12=2,6/11,3/11))</f>
        <v>0.2727272727272727</v>
      </c>
      <c r="L13" s="10">
        <f>IF(L12=1,9/11,IF(L12=2,6/11,3/11))</f>
        <v>0.2727272727272727</v>
      </c>
      <c r="M13" s="10">
        <f t="shared" si="1"/>
        <v>0.8223992502343018</v>
      </c>
      <c r="N13" s="10">
        <f t="shared" si="1"/>
        <v>0.8223992502343018</v>
      </c>
      <c r="O13" s="10">
        <f t="shared" si="1"/>
        <v>0.8223992502343018</v>
      </c>
      <c r="P13" s="78"/>
      <c r="Q13" s="84"/>
      <c r="R13" s="80"/>
      <c r="S13" s="81"/>
    </row>
    <row r="14" spans="1:19" ht="13.5">
      <c r="A14" s="73" t="s">
        <v>1</v>
      </c>
      <c r="B14" s="76" t="s">
        <v>44</v>
      </c>
      <c r="C14" s="9" t="s">
        <v>30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78">
        <f>SUM(D15:M15)+MAX(N15,O15)</f>
        <v>11.094792142530835</v>
      </c>
      <c r="Q14" s="83">
        <v>9</v>
      </c>
      <c r="R14" s="79">
        <f>P14+Q14</f>
        <v>20.094792142530835</v>
      </c>
      <c r="S14" s="81"/>
    </row>
    <row r="15" spans="1:19" ht="13.5">
      <c r="A15" s="74"/>
      <c r="B15" s="77"/>
      <c r="C15" s="9" t="s">
        <v>31</v>
      </c>
      <c r="D15" s="10">
        <f>(13.5/11)*(($J$5+1)-D14)/$J$5</f>
        <v>1.2334399269072636</v>
      </c>
      <c r="E15" s="10">
        <f aca="true" t="shared" si="2" ref="E15:O15">(13.5/11)*(($J$5+1)-E14)/$J$5</f>
        <v>1.2334399269072636</v>
      </c>
      <c r="F15" s="10">
        <f t="shared" si="2"/>
        <v>1.2334399269072636</v>
      </c>
      <c r="G15" s="10">
        <f t="shared" si="2"/>
        <v>1.2334399269072636</v>
      </c>
      <c r="H15" s="10">
        <f t="shared" si="2"/>
        <v>1.2334399269072636</v>
      </c>
      <c r="I15" s="10">
        <f t="shared" si="2"/>
        <v>1.2334399269072636</v>
      </c>
      <c r="J15" s="10">
        <f>IF(J14=1,13.5/11,IF(J14=2,9/11,4.5/11))</f>
        <v>0.4090909090909091</v>
      </c>
      <c r="K15" s="10">
        <f>IF(K14=1,13.5/11,IF(K14=2,9/11,4.5/11))</f>
        <v>0.4090909090909091</v>
      </c>
      <c r="L15" s="10">
        <f>IF(L14=1,13.5/11,IF(L14=2,9/11,4.5/11))</f>
        <v>0.4090909090909091</v>
      </c>
      <c r="M15" s="10">
        <f t="shared" si="2"/>
        <v>1.2334399269072636</v>
      </c>
      <c r="N15" s="10">
        <f t="shared" si="2"/>
        <v>1.2334399269072636</v>
      </c>
      <c r="O15" s="10">
        <f t="shared" si="2"/>
        <v>1.2334399269072636</v>
      </c>
      <c r="P15" s="78"/>
      <c r="Q15" s="84"/>
      <c r="R15" s="80"/>
      <c r="S15" s="81"/>
    </row>
    <row r="16" spans="1:19" ht="13.5">
      <c r="A16" s="74"/>
      <c r="B16" s="76" t="s">
        <v>45</v>
      </c>
      <c r="C16" s="9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78">
        <f>SUM(D17:M17)+MAX(N17,O17)</f>
        <v>11.095041322314051</v>
      </c>
      <c r="Q16" s="83">
        <v>9</v>
      </c>
      <c r="R16" s="79">
        <f>P16+Q16</f>
        <v>20.095041322314053</v>
      </c>
      <c r="S16" s="81"/>
    </row>
    <row r="17" spans="1:19" ht="13.5">
      <c r="A17" s="75"/>
      <c r="B17" s="77"/>
      <c r="C17" s="9" t="s">
        <v>31</v>
      </c>
      <c r="D17" s="10">
        <f>(13.5/11)*(($N$5+1)-D16)/$N$5</f>
        <v>1.2334710743801653</v>
      </c>
      <c r="E17" s="10">
        <f aca="true" t="shared" si="3" ref="E17:O17">(13.5/11)*(($N$5+1)-E16)/$N$5</f>
        <v>1.2334710743801653</v>
      </c>
      <c r="F17" s="10">
        <f t="shared" si="3"/>
        <v>1.2334710743801653</v>
      </c>
      <c r="G17" s="10">
        <f t="shared" si="3"/>
        <v>1.2334710743801653</v>
      </c>
      <c r="H17" s="10">
        <f t="shared" si="3"/>
        <v>1.2334710743801653</v>
      </c>
      <c r="I17" s="10">
        <f t="shared" si="3"/>
        <v>1.2334710743801653</v>
      </c>
      <c r="J17" s="10">
        <f>IF(J16=1,13.5/11,IF(J16=2,9/11,4.5/11))</f>
        <v>0.4090909090909091</v>
      </c>
      <c r="K17" s="10">
        <f>IF(K16=1,13.5/11,IF(K16=2,9/11,4.5/11))</f>
        <v>0.4090909090909091</v>
      </c>
      <c r="L17" s="10">
        <f>IF(L16=1,13.5/11,IF(L16=2,9/11,4.5/11))</f>
        <v>0.4090909090909091</v>
      </c>
      <c r="M17" s="10">
        <f t="shared" si="3"/>
        <v>1.2334710743801653</v>
      </c>
      <c r="N17" s="10">
        <f t="shared" si="3"/>
        <v>1.2334710743801653</v>
      </c>
      <c r="O17" s="10">
        <f t="shared" si="3"/>
        <v>1.2334710743801653</v>
      </c>
      <c r="P17" s="78"/>
      <c r="Q17" s="84"/>
      <c r="R17" s="80"/>
      <c r="S17" s="81"/>
    </row>
    <row r="18" spans="1:19" ht="13.5">
      <c r="A18" s="73" t="s">
        <v>43</v>
      </c>
      <c r="B18" s="76" t="s">
        <v>44</v>
      </c>
      <c r="C18" s="9" t="s">
        <v>30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78">
        <f>SUM(D19:O19)</f>
        <v>21.231255857544518</v>
      </c>
      <c r="Q18" s="83">
        <v>15</v>
      </c>
      <c r="R18" s="79">
        <f>P18+Q18</f>
        <v>36.23125585754452</v>
      </c>
      <c r="S18" s="81"/>
    </row>
    <row r="19" spans="1:19" ht="13.5">
      <c r="A19" s="74"/>
      <c r="B19" s="77"/>
      <c r="C19" s="9" t="s">
        <v>31</v>
      </c>
      <c r="D19" s="10">
        <f aca="true" t="shared" si="4" ref="D19:I19">(22.5/11)*(($J$6+1)-D18)/$J$6</f>
        <v>2.0559981255857545</v>
      </c>
      <c r="E19" s="10">
        <f t="shared" si="4"/>
        <v>2.0559981255857545</v>
      </c>
      <c r="F19" s="10">
        <f t="shared" si="4"/>
        <v>2.0559981255857545</v>
      </c>
      <c r="G19" s="10">
        <f t="shared" si="4"/>
        <v>2.0559981255857545</v>
      </c>
      <c r="H19" s="10">
        <f t="shared" si="4"/>
        <v>2.0559981255857545</v>
      </c>
      <c r="I19" s="10">
        <f t="shared" si="4"/>
        <v>2.0559981255857545</v>
      </c>
      <c r="J19" s="10">
        <f>IF(J18=1,22.5/11,IF(J18=2,20/11,10/11))</f>
        <v>0.9090909090909091</v>
      </c>
      <c r="K19" s="10">
        <f>IF(K18=1,22.5/11,IF(K18=2,20/11,10/11))</f>
        <v>0.9090909090909091</v>
      </c>
      <c r="L19" s="10">
        <f>IF(L18=1,22.5/11,IF(L18=2,20/11,10/11))</f>
        <v>0.9090909090909091</v>
      </c>
      <c r="M19" s="10">
        <f>(22.5/11)*(($J$6+1)-M18)/$J$6</f>
        <v>2.0559981255857545</v>
      </c>
      <c r="N19" s="10">
        <f>(22.5/11)*(($J$6+1)-N18)/$J$6</f>
        <v>2.0559981255857545</v>
      </c>
      <c r="O19" s="10">
        <f>(22.5/11)*(($J$6+1)-O18)/$J$6</f>
        <v>2.0559981255857545</v>
      </c>
      <c r="P19" s="78"/>
      <c r="Q19" s="84"/>
      <c r="R19" s="80"/>
      <c r="S19" s="81"/>
    </row>
    <row r="20" spans="1:19" ht="13.5">
      <c r="A20" s="74"/>
      <c r="B20" s="76" t="s">
        <v>45</v>
      </c>
      <c r="C20" s="9" t="s">
        <v>30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78">
        <f>SUM(D21:O21)</f>
        <v>24.67197750702906</v>
      </c>
      <c r="Q20" s="79">
        <v>15</v>
      </c>
      <c r="R20" s="79">
        <f>P20+Q20</f>
        <v>39.671977507029055</v>
      </c>
      <c r="S20" s="81"/>
    </row>
    <row r="21" spans="1:19" ht="14.25" thickBot="1">
      <c r="A21" s="85"/>
      <c r="B21" s="86"/>
      <c r="C21" s="24" t="s">
        <v>31</v>
      </c>
      <c r="D21" s="27">
        <f aca="true" t="shared" si="5" ref="D21:O21">(22.5/11)*(($N$6+1)-D20)/$N$6</f>
        <v>2.0559981255857545</v>
      </c>
      <c r="E21" s="27">
        <f t="shared" si="5"/>
        <v>2.0559981255857545</v>
      </c>
      <c r="F21" s="27">
        <f t="shared" si="5"/>
        <v>2.0559981255857545</v>
      </c>
      <c r="G21" s="27">
        <f t="shared" si="5"/>
        <v>2.0559981255857545</v>
      </c>
      <c r="H21" s="27">
        <f t="shared" si="5"/>
        <v>2.0559981255857545</v>
      </c>
      <c r="I21" s="27">
        <f t="shared" si="5"/>
        <v>2.0559981255857545</v>
      </c>
      <c r="J21" s="27">
        <f t="shared" si="5"/>
        <v>2.0559981255857545</v>
      </c>
      <c r="K21" s="27">
        <f t="shared" si="5"/>
        <v>2.0559981255857545</v>
      </c>
      <c r="L21" s="27">
        <f t="shared" si="5"/>
        <v>2.0559981255857545</v>
      </c>
      <c r="M21" s="27">
        <f t="shared" si="5"/>
        <v>2.0559981255857545</v>
      </c>
      <c r="N21" s="27">
        <f t="shared" si="5"/>
        <v>2.0559981255857545</v>
      </c>
      <c r="O21" s="27">
        <f t="shared" si="5"/>
        <v>2.0559981255857545</v>
      </c>
      <c r="P21" s="78"/>
      <c r="Q21" s="87"/>
      <c r="R21" s="80"/>
      <c r="S21" s="82"/>
    </row>
    <row r="22" spans="1:19" ht="14.2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3.5">
      <c r="A23" s="88" t="s">
        <v>48</v>
      </c>
      <c r="B23" s="89"/>
      <c r="C23" s="89"/>
      <c r="D23" s="89"/>
      <c r="E23" s="90" t="s">
        <v>17</v>
      </c>
      <c r="F23" s="91"/>
      <c r="G23" s="90" t="s">
        <v>18</v>
      </c>
      <c r="H23" s="91" t="s">
        <v>18</v>
      </c>
      <c r="I23" s="90" t="s">
        <v>46</v>
      </c>
      <c r="J23" s="91"/>
      <c r="K23" s="90" t="s">
        <v>47</v>
      </c>
      <c r="L23" s="91"/>
      <c r="M23" s="90" t="s">
        <v>31</v>
      </c>
      <c r="N23" s="92"/>
      <c r="O23" s="92"/>
      <c r="P23" s="91"/>
      <c r="Q23" s="93" t="s">
        <v>19</v>
      </c>
      <c r="R23" s="94"/>
      <c r="S23" s="95"/>
    </row>
    <row r="24" spans="1:19" ht="13.5">
      <c r="A24" s="96" t="s">
        <v>0</v>
      </c>
      <c r="B24" s="80"/>
      <c r="C24" s="80"/>
      <c r="D24" s="80"/>
      <c r="E24" s="97">
        <v>0</v>
      </c>
      <c r="F24" s="98"/>
      <c r="G24" s="97">
        <v>0</v>
      </c>
      <c r="H24" s="98"/>
      <c r="I24" s="97">
        <v>0</v>
      </c>
      <c r="J24" s="98"/>
      <c r="K24" s="97">
        <v>0</v>
      </c>
      <c r="L24" s="98"/>
      <c r="M24" s="97">
        <f>IF(E24+INT((G24+I24+K24)/3)&gt;=6,2.4,IF(E24+INT((G24+I24+K24)/3)&gt;=5,3,IF(E24+INT((G24+I24+K24)/3)&gt;=4,3.6,IF(E24+INT((G24+I24+K24)/3)&gt;=3,4.2,IF(E24+INT((G24+I24+K24)/3)&gt;=2,4.8,IF(E24+INT((G24+I24+K24)/3)&gt;=1,5.4,6))))))</f>
        <v>6</v>
      </c>
      <c r="N24" s="99"/>
      <c r="O24" s="99"/>
      <c r="P24" s="98"/>
      <c r="Q24" s="108">
        <f>SUM(M24:P26)</f>
        <v>20</v>
      </c>
      <c r="R24" s="109"/>
      <c r="S24" s="110"/>
    </row>
    <row r="25" spans="1:19" ht="13.5">
      <c r="A25" s="96" t="s">
        <v>1</v>
      </c>
      <c r="B25" s="80"/>
      <c r="C25" s="80"/>
      <c r="D25" s="80"/>
      <c r="E25" s="97">
        <v>0</v>
      </c>
      <c r="F25" s="98"/>
      <c r="G25" s="97">
        <v>0</v>
      </c>
      <c r="H25" s="98"/>
      <c r="I25" s="97">
        <v>0</v>
      </c>
      <c r="J25" s="98"/>
      <c r="K25" s="97">
        <v>0</v>
      </c>
      <c r="L25" s="98"/>
      <c r="M25" s="97">
        <f>IF(E25+INT((G25+I25+K25)/3)&gt;=6,2.4,IF(E25+INT((G25+I25+K25)/3)&gt;=5,38,IF(E25+INT((G25+I25+K25)/3)&gt;=4,3.6,IF(E25+INT((G25+I25+K25)/3)&gt;=3,4.2,IF(E25+INT((G25+I25+K25)/3)&gt;=2,4,IF(E25+INT((G25+I25+K25)/3)&gt;=1,5.4,7))))))</f>
        <v>7</v>
      </c>
      <c r="N25" s="99"/>
      <c r="O25" s="99"/>
      <c r="P25" s="98"/>
      <c r="Q25" s="111"/>
      <c r="R25" s="112"/>
      <c r="S25" s="113"/>
    </row>
    <row r="26" spans="1:19" ht="14.25" thickBot="1">
      <c r="A26" s="100" t="s">
        <v>2</v>
      </c>
      <c r="B26" s="101"/>
      <c r="C26" s="101"/>
      <c r="D26" s="101"/>
      <c r="E26" s="102">
        <v>0</v>
      </c>
      <c r="F26" s="103"/>
      <c r="G26" s="102">
        <v>0</v>
      </c>
      <c r="H26" s="103"/>
      <c r="I26" s="102">
        <v>0</v>
      </c>
      <c r="J26" s="103"/>
      <c r="K26" s="102">
        <v>0</v>
      </c>
      <c r="L26" s="103"/>
      <c r="M26" s="102">
        <f>IF(E26+INT((G26+I26+K26)/3)&gt;=6,2.4,IF(E26+INT((G26+I26+K26)/3)&gt;=5,38,IF(E26+INT((G26+I26+K26)/3)&gt;=4,3.6,IF(E26+INT((G26+I26+K26)/3)&gt;=3,4.2,IF(E26+INT((G26+I26+K26)/3)&gt;=2,4,IF(E26+INT((G26+I26+K26)/3)&gt;=1,5.4,7))))))</f>
        <v>7</v>
      </c>
      <c r="N26" s="104"/>
      <c r="O26" s="104"/>
      <c r="P26" s="103"/>
      <c r="Q26" s="114"/>
      <c r="R26" s="115"/>
      <c r="S26" s="116"/>
    </row>
    <row r="27" spans="1:19" ht="14.25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3.5">
      <c r="A28" s="105" t="s">
        <v>27</v>
      </c>
      <c r="B28" s="106"/>
      <c r="C28" s="106"/>
      <c r="D28" s="106"/>
      <c r="E28" s="107"/>
      <c r="F28" s="90" t="s">
        <v>25</v>
      </c>
      <c r="G28" s="92"/>
      <c r="H28" s="92"/>
      <c r="I28" s="92"/>
      <c r="J28" s="92"/>
      <c r="K28" s="92"/>
      <c r="L28" s="92"/>
      <c r="M28" s="92"/>
      <c r="N28" s="91"/>
      <c r="O28" s="69" t="s">
        <v>19</v>
      </c>
      <c r="P28" s="69"/>
      <c r="Q28" s="69"/>
      <c r="R28" s="69" t="s">
        <v>20</v>
      </c>
      <c r="S28" s="72"/>
    </row>
    <row r="29" spans="1:19" ht="13.5">
      <c r="A29" s="118" t="s">
        <v>26</v>
      </c>
      <c r="B29" s="119"/>
      <c r="C29" s="119"/>
      <c r="D29" s="119"/>
      <c r="E29" s="120"/>
      <c r="F29" s="71" t="s">
        <v>0</v>
      </c>
      <c r="G29" s="71"/>
      <c r="H29" s="71" t="s">
        <v>1</v>
      </c>
      <c r="I29" s="71"/>
      <c r="J29" s="122" t="s">
        <v>2</v>
      </c>
      <c r="K29" s="123"/>
      <c r="L29" s="122" t="s">
        <v>21</v>
      </c>
      <c r="M29" s="124"/>
      <c r="N29" s="123"/>
      <c r="O29" s="71"/>
      <c r="P29" s="71"/>
      <c r="Q29" s="71"/>
      <c r="R29" s="71"/>
      <c r="S29" s="117"/>
    </row>
    <row r="30" spans="1:19" ht="14.25" thickBot="1">
      <c r="A30" s="125" t="s">
        <v>22</v>
      </c>
      <c r="B30" s="126"/>
      <c r="C30" s="126"/>
      <c r="D30" s="126"/>
      <c r="E30" s="22">
        <v>60</v>
      </c>
      <c r="F30" s="102"/>
      <c r="G30" s="103"/>
      <c r="H30" s="102"/>
      <c r="I30" s="103"/>
      <c r="J30" s="102">
        <v>60</v>
      </c>
      <c r="K30" s="103"/>
      <c r="L30" s="127">
        <v>77</v>
      </c>
      <c r="M30" s="126"/>
      <c r="N30" s="128"/>
      <c r="O30" s="101">
        <f>IF(E30=20,IF(L30&gt;20,20,IF(L30&gt;=15,L30,IF(L30&lt;2,8,INT(L30/2)+8))),IF(L30&lt;5,8,IF(L30&gt;=60,20,INT((L30)/5)+8)))</f>
        <v>20</v>
      </c>
      <c r="P30" s="101"/>
      <c r="Q30" s="101"/>
      <c r="R30" s="101"/>
      <c r="S30" s="121"/>
    </row>
    <row r="31" spans="1:19" ht="14.25" thickBo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3.5">
      <c r="A32" s="105" t="s">
        <v>28</v>
      </c>
      <c r="B32" s="106"/>
      <c r="C32" s="106"/>
      <c r="D32" s="107"/>
      <c r="E32" s="25" t="s">
        <v>49</v>
      </c>
      <c r="F32" s="26"/>
      <c r="G32" s="25" t="s">
        <v>50</v>
      </c>
      <c r="H32" s="26"/>
      <c r="I32" s="93" t="s">
        <v>51</v>
      </c>
      <c r="J32" s="94"/>
      <c r="K32" s="95"/>
      <c r="L32" s="93" t="s">
        <v>52</v>
      </c>
      <c r="M32" s="94"/>
      <c r="N32" s="95"/>
      <c r="O32" s="11"/>
      <c r="P32" s="11"/>
      <c r="Q32" s="11"/>
      <c r="R32" s="11"/>
      <c r="S32" s="11"/>
    </row>
    <row r="33" spans="1:14" ht="13.5">
      <c r="A33" s="118"/>
      <c r="B33" s="119"/>
      <c r="C33" s="119"/>
      <c r="D33" s="120"/>
      <c r="E33" s="122" t="s">
        <v>23</v>
      </c>
      <c r="F33" s="123"/>
      <c r="G33" s="122" t="s">
        <v>53</v>
      </c>
      <c r="H33" s="123"/>
      <c r="I33" s="132"/>
      <c r="J33" s="133"/>
      <c r="K33" s="134"/>
      <c r="L33" s="132"/>
      <c r="M33" s="133"/>
      <c r="N33" s="134"/>
    </row>
    <row r="34" spans="1:14" ht="14.25" thickBot="1">
      <c r="A34" s="100" t="s">
        <v>24</v>
      </c>
      <c r="B34" s="101"/>
      <c r="C34" s="101"/>
      <c r="D34" s="101"/>
      <c r="E34" s="102">
        <v>6</v>
      </c>
      <c r="F34" s="103"/>
      <c r="G34" s="102"/>
      <c r="H34" s="103"/>
      <c r="I34" s="129">
        <f>IF((E34*0.5)&gt;4,4,(E34*0.5))+6</f>
        <v>9</v>
      </c>
      <c r="J34" s="130"/>
      <c r="K34" s="131"/>
      <c r="L34" s="129">
        <f>IF(IF((IF((H34*0.5)&gt;4,4,(H34*0.5))+6)&gt;10,10,I34+(G34*0.1))&gt;10,10,IF((IF((H34*0.5)&gt;4,4,(H34*0.5))+6)&gt;10,10,I34+(G34*0.1)))</f>
        <v>9</v>
      </c>
      <c r="M34" s="130"/>
      <c r="N34" s="131"/>
    </row>
    <row r="35" spans="1:11" ht="13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100">
    <mergeCell ref="A34:D34"/>
    <mergeCell ref="E34:F34"/>
    <mergeCell ref="G34:H34"/>
    <mergeCell ref="I34:K34"/>
    <mergeCell ref="L34:N34"/>
    <mergeCell ref="R30:S30"/>
    <mergeCell ref="A32:D33"/>
    <mergeCell ref="I32:K33"/>
    <mergeCell ref="L32:N33"/>
    <mergeCell ref="E33:F33"/>
    <mergeCell ref="G33:H33"/>
    <mergeCell ref="A30:D30"/>
    <mergeCell ref="F30:G30"/>
    <mergeCell ref="H30:I30"/>
    <mergeCell ref="J30:K30"/>
    <mergeCell ref="L30:N30"/>
    <mergeCell ref="O30:Q30"/>
    <mergeCell ref="R28:S29"/>
    <mergeCell ref="A29:E29"/>
    <mergeCell ref="F29:G29"/>
    <mergeCell ref="H29:I29"/>
    <mergeCell ref="J29:K29"/>
    <mergeCell ref="L29:N29"/>
    <mergeCell ref="I26:J26"/>
    <mergeCell ref="K26:L26"/>
    <mergeCell ref="M26:P26"/>
    <mergeCell ref="A28:E28"/>
    <mergeCell ref="F28:N28"/>
    <mergeCell ref="O28:Q29"/>
    <mergeCell ref="Q24:S26"/>
    <mergeCell ref="A25:D25"/>
    <mergeCell ref="E25:F25"/>
    <mergeCell ref="G25:H25"/>
    <mergeCell ref="I25:J25"/>
    <mergeCell ref="K25:L25"/>
    <mergeCell ref="M25:P25"/>
    <mergeCell ref="A26:D26"/>
    <mergeCell ref="E26:F26"/>
    <mergeCell ref="G26:H26"/>
    <mergeCell ref="A24:D24"/>
    <mergeCell ref="E24:F24"/>
    <mergeCell ref="G24:H24"/>
    <mergeCell ref="I24:J24"/>
    <mergeCell ref="K24:L24"/>
    <mergeCell ref="M24:P24"/>
    <mergeCell ref="R20:R21"/>
    <mergeCell ref="A23:D23"/>
    <mergeCell ref="E23:F23"/>
    <mergeCell ref="G23:H23"/>
    <mergeCell ref="I23:J23"/>
    <mergeCell ref="K23:L23"/>
    <mergeCell ref="M23:P23"/>
    <mergeCell ref="Q23:S23"/>
    <mergeCell ref="Q16:Q17"/>
    <mergeCell ref="R16:R17"/>
    <mergeCell ref="A18:A21"/>
    <mergeCell ref="B18:B19"/>
    <mergeCell ref="P18:P19"/>
    <mergeCell ref="Q18:Q19"/>
    <mergeCell ref="R18:R19"/>
    <mergeCell ref="B20:B21"/>
    <mergeCell ref="P20:P21"/>
    <mergeCell ref="Q20:Q21"/>
    <mergeCell ref="P12:P13"/>
    <mergeCell ref="Q12:Q13"/>
    <mergeCell ref="R12:R13"/>
    <mergeCell ref="A14:A17"/>
    <mergeCell ref="B14:B15"/>
    <mergeCell ref="P14:P15"/>
    <mergeCell ref="Q14:Q15"/>
    <mergeCell ref="R14:R15"/>
    <mergeCell ref="B16:B17"/>
    <mergeCell ref="P16:P17"/>
    <mergeCell ref="Q6:S6"/>
    <mergeCell ref="A8:B9"/>
    <mergeCell ref="D8:S8"/>
    <mergeCell ref="A10:A13"/>
    <mergeCell ref="B10:B11"/>
    <mergeCell ref="P10:P11"/>
    <mergeCell ref="Q10:Q11"/>
    <mergeCell ref="R10:R11"/>
    <mergeCell ref="S10:S21"/>
    <mergeCell ref="B12:B13"/>
    <mergeCell ref="A4:B6"/>
    <mergeCell ref="C4:D6"/>
    <mergeCell ref="E4:G6"/>
    <mergeCell ref="J4:L4"/>
    <mergeCell ref="N4:P4"/>
    <mergeCell ref="Q4:S5"/>
    <mergeCell ref="J5:L5"/>
    <mergeCell ref="N5:P5"/>
    <mergeCell ref="J6:L6"/>
    <mergeCell ref="N6:P6"/>
    <mergeCell ref="A1:S1"/>
    <mergeCell ref="A3:B3"/>
    <mergeCell ref="C3:D3"/>
    <mergeCell ref="E3:G3"/>
    <mergeCell ref="J3:L3"/>
    <mergeCell ref="N3:P3"/>
    <mergeCell ref="Q3:S3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E13">
      <selection activeCell="L30" sqref="L30:N30"/>
    </sheetView>
  </sheetViews>
  <sheetFormatPr defaultColWidth="8.88671875" defaultRowHeight="13.5"/>
  <sheetData>
    <row r="1" spans="1:19" ht="27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ht="19.5" thickBot="1">
      <c r="B2" s="12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2"/>
      <c r="Q2" s="2"/>
      <c r="R2" s="2"/>
      <c r="S2" s="2"/>
    </row>
    <row r="3" spans="1:19" ht="23.25" thickBot="1">
      <c r="A3" s="29" t="s">
        <v>40</v>
      </c>
      <c r="B3" s="30"/>
      <c r="C3" s="29" t="s">
        <v>41</v>
      </c>
      <c r="D3" s="30"/>
      <c r="E3" s="29" t="s">
        <v>42</v>
      </c>
      <c r="F3" s="31"/>
      <c r="G3" s="30"/>
      <c r="H3" s="20" t="s">
        <v>29</v>
      </c>
      <c r="I3" s="21" t="s">
        <v>32</v>
      </c>
      <c r="J3" s="32" t="s">
        <v>33</v>
      </c>
      <c r="K3" s="33"/>
      <c r="L3" s="34"/>
      <c r="M3" s="21" t="s">
        <v>32</v>
      </c>
      <c r="N3" s="33" t="s">
        <v>33</v>
      </c>
      <c r="O3" s="33"/>
      <c r="P3" s="34"/>
      <c r="Q3" s="35" t="s">
        <v>39</v>
      </c>
      <c r="R3" s="36"/>
      <c r="S3" s="37"/>
    </row>
    <row r="4" spans="1:19" ht="14.25" thickBot="1">
      <c r="A4" s="38">
        <v>3</v>
      </c>
      <c r="B4" s="39"/>
      <c r="C4" s="38"/>
      <c r="D4" s="39"/>
      <c r="E4" s="38"/>
      <c r="F4" s="44"/>
      <c r="G4" s="39"/>
      <c r="H4" s="18">
        <v>1</v>
      </c>
      <c r="I4" s="19">
        <v>1</v>
      </c>
      <c r="J4" s="47">
        <v>197</v>
      </c>
      <c r="K4" s="48"/>
      <c r="L4" s="49"/>
      <c r="M4" s="19">
        <v>2</v>
      </c>
      <c r="N4" s="50">
        <v>194</v>
      </c>
      <c r="O4" s="51"/>
      <c r="P4" s="52"/>
      <c r="Q4" s="53">
        <f>S10+Q24+O30+L34</f>
        <v>192.88730467070218</v>
      </c>
      <c r="R4" s="54"/>
      <c r="S4" s="55"/>
    </row>
    <row r="5" spans="1:19" ht="14.25" thickBot="1">
      <c r="A5" s="40"/>
      <c r="B5" s="41"/>
      <c r="C5" s="40"/>
      <c r="D5" s="41"/>
      <c r="E5" s="40"/>
      <c r="F5" s="45"/>
      <c r="G5" s="41"/>
      <c r="H5" s="16">
        <v>2</v>
      </c>
      <c r="I5" s="17">
        <v>1</v>
      </c>
      <c r="J5" s="56">
        <v>199</v>
      </c>
      <c r="K5" s="57"/>
      <c r="L5" s="58"/>
      <c r="M5" s="17">
        <v>2</v>
      </c>
      <c r="N5" s="56">
        <v>198</v>
      </c>
      <c r="O5" s="57"/>
      <c r="P5" s="58"/>
      <c r="Q5" s="53"/>
      <c r="R5" s="54"/>
      <c r="S5" s="55"/>
    </row>
    <row r="6" spans="1:19" ht="14.25" thickBot="1">
      <c r="A6" s="42"/>
      <c r="B6" s="43"/>
      <c r="C6" s="42"/>
      <c r="D6" s="43"/>
      <c r="E6" s="42"/>
      <c r="F6" s="46"/>
      <c r="G6" s="43"/>
      <c r="H6" s="14">
        <v>3</v>
      </c>
      <c r="I6" s="15">
        <v>1</v>
      </c>
      <c r="J6" s="59">
        <v>194</v>
      </c>
      <c r="K6" s="60"/>
      <c r="L6" s="61"/>
      <c r="M6" s="15">
        <v>2</v>
      </c>
      <c r="N6" s="62">
        <v>194</v>
      </c>
      <c r="O6" s="63"/>
      <c r="P6" s="64"/>
      <c r="Q6" s="65" t="s">
        <v>36</v>
      </c>
      <c r="R6" s="66"/>
      <c r="S6" s="67"/>
    </row>
    <row r="7" ht="14.25" thickBot="1"/>
    <row r="8" spans="1:19" ht="13.5">
      <c r="A8" s="68" t="s">
        <v>3</v>
      </c>
      <c r="B8" s="69"/>
      <c r="C8" s="4"/>
      <c r="D8" s="69" t="s">
        <v>35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2"/>
    </row>
    <row r="9" spans="1:19" ht="40.5">
      <c r="A9" s="70"/>
      <c r="B9" s="71"/>
      <c r="C9" s="6"/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37</v>
      </c>
      <c r="J9" s="6" t="s">
        <v>9</v>
      </c>
      <c r="K9" s="6" t="s">
        <v>10</v>
      </c>
      <c r="L9" s="6" t="s">
        <v>11</v>
      </c>
      <c r="M9" s="7" t="s">
        <v>12</v>
      </c>
      <c r="N9" s="7" t="s">
        <v>54</v>
      </c>
      <c r="O9" s="6" t="s">
        <v>38</v>
      </c>
      <c r="P9" s="7" t="s">
        <v>13</v>
      </c>
      <c r="Q9" s="7" t="s">
        <v>14</v>
      </c>
      <c r="R9" s="7" t="s">
        <v>15</v>
      </c>
      <c r="S9" s="8" t="s">
        <v>16</v>
      </c>
    </row>
    <row r="10" spans="1:19" ht="13.5">
      <c r="A10" s="73" t="s">
        <v>0</v>
      </c>
      <c r="B10" s="76" t="s">
        <v>44</v>
      </c>
      <c r="C10" s="9" t="s">
        <v>30</v>
      </c>
      <c r="D10" s="23">
        <v>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78">
        <f>SUM(D11:M11)+MAX(N11,O11)</f>
        <v>7.396862021227503</v>
      </c>
      <c r="Q10" s="79">
        <v>6</v>
      </c>
      <c r="R10" s="79">
        <f>P10+Q10</f>
        <v>13.396862021227502</v>
      </c>
      <c r="S10" s="81">
        <f>SUM(R10:R21)</f>
        <v>142.88730467070218</v>
      </c>
    </row>
    <row r="11" spans="1:19" ht="13.5">
      <c r="A11" s="74"/>
      <c r="B11" s="77"/>
      <c r="C11" s="9" t="s">
        <v>31</v>
      </c>
      <c r="D11" s="10">
        <f>(9/11)*(($J$4+1)-D10)/$J$4</f>
        <v>0.8223350253807107</v>
      </c>
      <c r="E11" s="10">
        <f aca="true" t="shared" si="0" ref="E11:O11">(9/11)*(($J$4+1)-E10)/$J$4</f>
        <v>0.8223350253807107</v>
      </c>
      <c r="F11" s="10">
        <f t="shared" si="0"/>
        <v>0.8223350253807107</v>
      </c>
      <c r="G11" s="10">
        <f t="shared" si="0"/>
        <v>0.8223350253807107</v>
      </c>
      <c r="H11" s="10">
        <f t="shared" si="0"/>
        <v>0.8223350253807107</v>
      </c>
      <c r="I11" s="10">
        <f t="shared" si="0"/>
        <v>0.8223350253807107</v>
      </c>
      <c r="J11" s="10">
        <f>IF(J10=1,9/11,IF(J10=2,6/11,3/11))</f>
        <v>0.2727272727272727</v>
      </c>
      <c r="K11" s="10">
        <f>IF(K10=1,9/11,IF(K10=2,6/11,3/11))</f>
        <v>0.2727272727272727</v>
      </c>
      <c r="L11" s="10">
        <f>IF(L10=1,9/11,IF(L10=2,6/11,3/11))</f>
        <v>0.2727272727272727</v>
      </c>
      <c r="M11" s="10">
        <f t="shared" si="0"/>
        <v>0.8223350253807107</v>
      </c>
      <c r="N11" s="10">
        <f t="shared" si="0"/>
        <v>0.8223350253807107</v>
      </c>
      <c r="O11" s="10">
        <f t="shared" si="0"/>
        <v>0.8223350253807107</v>
      </c>
      <c r="P11" s="78"/>
      <c r="Q11" s="79"/>
      <c r="R11" s="80"/>
      <c r="S11" s="81"/>
    </row>
    <row r="12" spans="1:19" ht="13.5">
      <c r="A12" s="74"/>
      <c r="B12" s="76" t="s">
        <v>45</v>
      </c>
      <c r="C12" s="9" t="s">
        <v>30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78">
        <f>SUM(D13:M13)+MAX(N13,O13)</f>
        <v>7.397375820056231</v>
      </c>
      <c r="Q12" s="83">
        <v>6</v>
      </c>
      <c r="R12" s="79">
        <f>P12+Q12</f>
        <v>13.397375820056231</v>
      </c>
      <c r="S12" s="81"/>
    </row>
    <row r="13" spans="1:19" ht="13.5">
      <c r="A13" s="75"/>
      <c r="B13" s="77"/>
      <c r="C13" s="9" t="s">
        <v>31</v>
      </c>
      <c r="D13" s="10">
        <f>(9/11)*(($N$4+1)-D12)/$N$4</f>
        <v>0.8223992502343018</v>
      </c>
      <c r="E13" s="10">
        <f aca="true" t="shared" si="1" ref="E13:O13">(9/11)*(($N$4+1)-E12)/$N$4</f>
        <v>0.8223992502343018</v>
      </c>
      <c r="F13" s="10">
        <f t="shared" si="1"/>
        <v>0.8223992502343018</v>
      </c>
      <c r="G13" s="10">
        <f t="shared" si="1"/>
        <v>0.8223992502343018</v>
      </c>
      <c r="H13" s="10">
        <f t="shared" si="1"/>
        <v>0.8223992502343018</v>
      </c>
      <c r="I13" s="10">
        <f t="shared" si="1"/>
        <v>0.8223992502343018</v>
      </c>
      <c r="J13" s="10">
        <f>IF(J12=1,9/11,IF(J12=2,6/11,3/11))</f>
        <v>0.2727272727272727</v>
      </c>
      <c r="K13" s="10">
        <f>IF(K12=1,9/11,IF(K12=2,6/11,3/11))</f>
        <v>0.2727272727272727</v>
      </c>
      <c r="L13" s="10">
        <f>IF(L12=1,9/11,IF(L12=2,6/11,3/11))</f>
        <v>0.2727272727272727</v>
      </c>
      <c r="M13" s="10">
        <f t="shared" si="1"/>
        <v>0.8223992502343018</v>
      </c>
      <c r="N13" s="10">
        <f t="shared" si="1"/>
        <v>0.8223992502343018</v>
      </c>
      <c r="O13" s="10">
        <f t="shared" si="1"/>
        <v>0.8223992502343018</v>
      </c>
      <c r="P13" s="78"/>
      <c r="Q13" s="84"/>
      <c r="R13" s="80"/>
      <c r="S13" s="81"/>
    </row>
    <row r="14" spans="1:19" ht="13.5">
      <c r="A14" s="73" t="s">
        <v>1</v>
      </c>
      <c r="B14" s="76" t="s">
        <v>44</v>
      </c>
      <c r="C14" s="9" t="s">
        <v>30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78">
        <f>SUM(D15:M15)+MAX(N15,O15)</f>
        <v>11.094792142530835</v>
      </c>
      <c r="Q14" s="83">
        <v>9</v>
      </c>
      <c r="R14" s="79">
        <f>P14+Q14</f>
        <v>20.094792142530835</v>
      </c>
      <c r="S14" s="81"/>
    </row>
    <row r="15" spans="1:19" ht="13.5">
      <c r="A15" s="74"/>
      <c r="B15" s="77"/>
      <c r="C15" s="9" t="s">
        <v>31</v>
      </c>
      <c r="D15" s="10">
        <f>(13.5/11)*(($J$5+1)-D14)/$J$5</f>
        <v>1.2334399269072636</v>
      </c>
      <c r="E15" s="10">
        <f aca="true" t="shared" si="2" ref="E15:O15">(13.5/11)*(($J$5+1)-E14)/$J$5</f>
        <v>1.2334399269072636</v>
      </c>
      <c r="F15" s="10">
        <f t="shared" si="2"/>
        <v>1.2334399269072636</v>
      </c>
      <c r="G15" s="10">
        <f t="shared" si="2"/>
        <v>1.2334399269072636</v>
      </c>
      <c r="H15" s="10">
        <f t="shared" si="2"/>
        <v>1.2334399269072636</v>
      </c>
      <c r="I15" s="10">
        <f t="shared" si="2"/>
        <v>1.2334399269072636</v>
      </c>
      <c r="J15" s="10">
        <f>IF(J14=1,13.5/11,IF(J14=2,9/11,4.5/11))</f>
        <v>0.4090909090909091</v>
      </c>
      <c r="K15" s="10">
        <f>IF(K14=1,13.5/11,IF(K14=2,9/11,4.5/11))</f>
        <v>0.4090909090909091</v>
      </c>
      <c r="L15" s="10">
        <f>IF(L14=1,13.5/11,IF(L14=2,9/11,4.5/11))</f>
        <v>0.4090909090909091</v>
      </c>
      <c r="M15" s="10">
        <f t="shared" si="2"/>
        <v>1.2334399269072636</v>
      </c>
      <c r="N15" s="10">
        <f t="shared" si="2"/>
        <v>1.2334399269072636</v>
      </c>
      <c r="O15" s="10">
        <f t="shared" si="2"/>
        <v>1.2334399269072636</v>
      </c>
      <c r="P15" s="78"/>
      <c r="Q15" s="84"/>
      <c r="R15" s="80"/>
      <c r="S15" s="81"/>
    </row>
    <row r="16" spans="1:19" ht="13.5">
      <c r="A16" s="74"/>
      <c r="B16" s="76" t="s">
        <v>45</v>
      </c>
      <c r="C16" s="9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78">
        <f>SUM(D17:M17)+MAX(N17,O17)</f>
        <v>11.095041322314051</v>
      </c>
      <c r="Q16" s="83">
        <v>9</v>
      </c>
      <c r="R16" s="79">
        <f>P16+Q16</f>
        <v>20.095041322314053</v>
      </c>
      <c r="S16" s="81"/>
    </row>
    <row r="17" spans="1:19" ht="13.5">
      <c r="A17" s="75"/>
      <c r="B17" s="77"/>
      <c r="C17" s="9" t="s">
        <v>31</v>
      </c>
      <c r="D17" s="10">
        <f>(13.5/11)*(($N$5+1)-D16)/$N$5</f>
        <v>1.2334710743801653</v>
      </c>
      <c r="E17" s="10">
        <f aca="true" t="shared" si="3" ref="E17:O17">(13.5/11)*(($N$5+1)-E16)/$N$5</f>
        <v>1.2334710743801653</v>
      </c>
      <c r="F17" s="10">
        <f t="shared" si="3"/>
        <v>1.2334710743801653</v>
      </c>
      <c r="G17" s="10">
        <f t="shared" si="3"/>
        <v>1.2334710743801653</v>
      </c>
      <c r="H17" s="10">
        <f t="shared" si="3"/>
        <v>1.2334710743801653</v>
      </c>
      <c r="I17" s="10">
        <f t="shared" si="3"/>
        <v>1.2334710743801653</v>
      </c>
      <c r="J17" s="10">
        <f>IF(J16=1,13.5/11,IF(J16=2,9/11,4.5/11))</f>
        <v>0.4090909090909091</v>
      </c>
      <c r="K17" s="10">
        <f>IF(K16=1,13.5/11,IF(K16=2,9/11,4.5/11))</f>
        <v>0.4090909090909091</v>
      </c>
      <c r="L17" s="10">
        <f>IF(L16=1,13.5/11,IF(L16=2,9/11,4.5/11))</f>
        <v>0.4090909090909091</v>
      </c>
      <c r="M17" s="10">
        <f t="shared" si="3"/>
        <v>1.2334710743801653</v>
      </c>
      <c r="N17" s="10">
        <f t="shared" si="3"/>
        <v>1.2334710743801653</v>
      </c>
      <c r="O17" s="10">
        <f t="shared" si="3"/>
        <v>1.2334710743801653</v>
      </c>
      <c r="P17" s="78"/>
      <c r="Q17" s="84"/>
      <c r="R17" s="80"/>
      <c r="S17" s="81"/>
    </row>
    <row r="18" spans="1:19" ht="13.5">
      <c r="A18" s="73" t="s">
        <v>43</v>
      </c>
      <c r="B18" s="76" t="s">
        <v>44</v>
      </c>
      <c r="C18" s="9" t="s">
        <v>30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78">
        <f>SUM(D19:O19)</f>
        <v>21.231255857544518</v>
      </c>
      <c r="Q18" s="83">
        <v>15</v>
      </c>
      <c r="R18" s="79">
        <f>P18+Q18</f>
        <v>36.23125585754452</v>
      </c>
      <c r="S18" s="81"/>
    </row>
    <row r="19" spans="1:19" ht="13.5">
      <c r="A19" s="74"/>
      <c r="B19" s="77"/>
      <c r="C19" s="9" t="s">
        <v>31</v>
      </c>
      <c r="D19" s="10">
        <f aca="true" t="shared" si="4" ref="D19:I19">(22.5/11)*(($J$6+1)-D18)/$J$6</f>
        <v>2.0559981255857545</v>
      </c>
      <c r="E19" s="10">
        <f t="shared" si="4"/>
        <v>2.0559981255857545</v>
      </c>
      <c r="F19" s="10">
        <f t="shared" si="4"/>
        <v>2.0559981255857545</v>
      </c>
      <c r="G19" s="10">
        <f t="shared" si="4"/>
        <v>2.0559981255857545</v>
      </c>
      <c r="H19" s="10">
        <f t="shared" si="4"/>
        <v>2.0559981255857545</v>
      </c>
      <c r="I19" s="10">
        <f t="shared" si="4"/>
        <v>2.0559981255857545</v>
      </c>
      <c r="J19" s="10">
        <f>IF(J18=1,22.5/11,IF(J18=2,20/11,10/11))</f>
        <v>0.9090909090909091</v>
      </c>
      <c r="K19" s="10">
        <f>IF(K18=1,22.5/11,IF(K18=2,20/11,10/11))</f>
        <v>0.9090909090909091</v>
      </c>
      <c r="L19" s="10">
        <f>IF(L18=1,22.5/11,IF(L18=2,20/11,10/11))</f>
        <v>0.9090909090909091</v>
      </c>
      <c r="M19" s="10">
        <f>(22.5/11)*(($J$6+1)-M18)/$J$6</f>
        <v>2.0559981255857545</v>
      </c>
      <c r="N19" s="10">
        <f>(22.5/11)*(($J$6+1)-N18)/$J$6</f>
        <v>2.0559981255857545</v>
      </c>
      <c r="O19" s="10">
        <f>(22.5/11)*(($J$6+1)-O18)/$J$6</f>
        <v>2.0559981255857545</v>
      </c>
      <c r="P19" s="78"/>
      <c r="Q19" s="84"/>
      <c r="R19" s="80"/>
      <c r="S19" s="81"/>
    </row>
    <row r="20" spans="1:19" ht="13.5">
      <c r="A20" s="74"/>
      <c r="B20" s="76" t="s">
        <v>45</v>
      </c>
      <c r="C20" s="9" t="s">
        <v>30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78">
        <f>SUM(D21:O21)</f>
        <v>24.67197750702906</v>
      </c>
      <c r="Q20" s="79">
        <v>15</v>
      </c>
      <c r="R20" s="79">
        <f>P20+Q20</f>
        <v>39.671977507029055</v>
      </c>
      <c r="S20" s="81"/>
    </row>
    <row r="21" spans="1:19" ht="14.25" thickBot="1">
      <c r="A21" s="85"/>
      <c r="B21" s="86"/>
      <c r="C21" s="24" t="s">
        <v>31</v>
      </c>
      <c r="D21" s="27">
        <f aca="true" t="shared" si="5" ref="D21:O21">(22.5/11)*(($N$6+1)-D20)/$N$6</f>
        <v>2.0559981255857545</v>
      </c>
      <c r="E21" s="27">
        <f t="shared" si="5"/>
        <v>2.0559981255857545</v>
      </c>
      <c r="F21" s="27">
        <f t="shared" si="5"/>
        <v>2.0559981255857545</v>
      </c>
      <c r="G21" s="27">
        <f t="shared" si="5"/>
        <v>2.0559981255857545</v>
      </c>
      <c r="H21" s="27">
        <f t="shared" si="5"/>
        <v>2.0559981255857545</v>
      </c>
      <c r="I21" s="27">
        <f t="shared" si="5"/>
        <v>2.0559981255857545</v>
      </c>
      <c r="J21" s="27">
        <f t="shared" si="5"/>
        <v>2.0559981255857545</v>
      </c>
      <c r="K21" s="27">
        <f t="shared" si="5"/>
        <v>2.0559981255857545</v>
      </c>
      <c r="L21" s="27">
        <f t="shared" si="5"/>
        <v>2.0559981255857545</v>
      </c>
      <c r="M21" s="27">
        <f t="shared" si="5"/>
        <v>2.0559981255857545</v>
      </c>
      <c r="N21" s="27">
        <f t="shared" si="5"/>
        <v>2.0559981255857545</v>
      </c>
      <c r="O21" s="27">
        <f t="shared" si="5"/>
        <v>2.0559981255857545</v>
      </c>
      <c r="P21" s="78"/>
      <c r="Q21" s="87"/>
      <c r="R21" s="80"/>
      <c r="S21" s="82"/>
    </row>
    <row r="22" spans="1:19" ht="14.2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3.5">
      <c r="A23" s="88" t="s">
        <v>48</v>
      </c>
      <c r="B23" s="89"/>
      <c r="C23" s="89"/>
      <c r="D23" s="89"/>
      <c r="E23" s="90" t="s">
        <v>17</v>
      </c>
      <c r="F23" s="91"/>
      <c r="G23" s="90" t="s">
        <v>18</v>
      </c>
      <c r="H23" s="91" t="s">
        <v>18</v>
      </c>
      <c r="I23" s="90" t="s">
        <v>46</v>
      </c>
      <c r="J23" s="91"/>
      <c r="K23" s="90" t="s">
        <v>47</v>
      </c>
      <c r="L23" s="91"/>
      <c r="M23" s="90" t="s">
        <v>31</v>
      </c>
      <c r="N23" s="92"/>
      <c r="O23" s="92"/>
      <c r="P23" s="91"/>
      <c r="Q23" s="93" t="s">
        <v>19</v>
      </c>
      <c r="R23" s="94"/>
      <c r="S23" s="95"/>
    </row>
    <row r="24" spans="1:19" ht="13.5">
      <c r="A24" s="96" t="s">
        <v>0</v>
      </c>
      <c r="B24" s="80"/>
      <c r="C24" s="80"/>
      <c r="D24" s="80"/>
      <c r="E24" s="97">
        <v>0</v>
      </c>
      <c r="F24" s="98"/>
      <c r="G24" s="97">
        <v>0</v>
      </c>
      <c r="H24" s="98"/>
      <c r="I24" s="97">
        <v>0</v>
      </c>
      <c r="J24" s="98"/>
      <c r="K24" s="97">
        <v>0</v>
      </c>
      <c r="L24" s="98"/>
      <c r="M24" s="97">
        <f>IF(E24+INT((G24+I24+K24)/3)&gt;=6,2.4,IF(E24+INT((G24+I24+K24)/3)&gt;=5,3,IF(E24+INT((G24+I24+K24)/3)&gt;=4,3.6,IF(E24+INT((G24+I24+K24)/3)&gt;=3,4.2,IF(E24+INT((G24+I24+K24)/3)&gt;=2,4.8,IF(E24+INT((G24+I24+K24)/3)&gt;=1,5.4,6))))))</f>
        <v>6</v>
      </c>
      <c r="N24" s="99"/>
      <c r="O24" s="99"/>
      <c r="P24" s="98"/>
      <c r="Q24" s="108">
        <f>SUM(M24:P26)</f>
        <v>20</v>
      </c>
      <c r="R24" s="109"/>
      <c r="S24" s="110"/>
    </row>
    <row r="25" spans="1:19" ht="13.5">
      <c r="A25" s="96" t="s">
        <v>1</v>
      </c>
      <c r="B25" s="80"/>
      <c r="C25" s="80"/>
      <c r="D25" s="80"/>
      <c r="E25" s="97">
        <v>0</v>
      </c>
      <c r="F25" s="98"/>
      <c r="G25" s="97">
        <v>0</v>
      </c>
      <c r="H25" s="98"/>
      <c r="I25" s="97">
        <v>0</v>
      </c>
      <c r="J25" s="98"/>
      <c r="K25" s="97">
        <v>0</v>
      </c>
      <c r="L25" s="98"/>
      <c r="M25" s="97">
        <f>IF(E25+INT((G25+I25+K25)/3)&gt;=6,2.4,IF(E25+INT((G25+I25+K25)/3)&gt;=5,38,IF(E25+INT((G25+I25+K25)/3)&gt;=4,3.6,IF(E25+INT((G25+I25+K25)/3)&gt;=3,4.2,IF(E25+INT((G25+I25+K25)/3)&gt;=2,4,IF(E25+INT((G25+I25+K25)/3)&gt;=1,5.4,7))))))</f>
        <v>7</v>
      </c>
      <c r="N25" s="99"/>
      <c r="O25" s="99"/>
      <c r="P25" s="98"/>
      <c r="Q25" s="111"/>
      <c r="R25" s="112"/>
      <c r="S25" s="113"/>
    </row>
    <row r="26" spans="1:19" ht="14.25" thickBot="1">
      <c r="A26" s="100" t="s">
        <v>2</v>
      </c>
      <c r="B26" s="101"/>
      <c r="C26" s="101"/>
      <c r="D26" s="101"/>
      <c r="E26" s="102">
        <v>0</v>
      </c>
      <c r="F26" s="103"/>
      <c r="G26" s="102">
        <v>0</v>
      </c>
      <c r="H26" s="103"/>
      <c r="I26" s="102">
        <v>0</v>
      </c>
      <c r="J26" s="103"/>
      <c r="K26" s="102">
        <v>0</v>
      </c>
      <c r="L26" s="103"/>
      <c r="M26" s="102">
        <f>IF(E26+INT((G26+I26+K26)/3)&gt;=6,2.4,IF(E26+INT((G26+I26+K26)/3)&gt;=5,38,IF(E26+INT((G26+I26+K26)/3)&gt;=4,3.6,IF(E26+INT((G26+I26+K26)/3)&gt;=3,4.2,IF(E26+INT((G26+I26+K26)/3)&gt;=2,4,IF(E26+INT((G26+I26+K26)/3)&gt;=1,5.4,7))))))</f>
        <v>7</v>
      </c>
      <c r="N26" s="104"/>
      <c r="O26" s="104"/>
      <c r="P26" s="103"/>
      <c r="Q26" s="114"/>
      <c r="R26" s="115"/>
      <c r="S26" s="116"/>
    </row>
    <row r="27" spans="1:19" ht="14.25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3.5">
      <c r="A28" s="105" t="s">
        <v>27</v>
      </c>
      <c r="B28" s="106"/>
      <c r="C28" s="106"/>
      <c r="D28" s="106"/>
      <c r="E28" s="107"/>
      <c r="F28" s="90" t="s">
        <v>25</v>
      </c>
      <c r="G28" s="92"/>
      <c r="H28" s="92"/>
      <c r="I28" s="92"/>
      <c r="J28" s="92"/>
      <c r="K28" s="92"/>
      <c r="L28" s="92"/>
      <c r="M28" s="92"/>
      <c r="N28" s="91"/>
      <c r="O28" s="69" t="s">
        <v>19</v>
      </c>
      <c r="P28" s="69"/>
      <c r="Q28" s="69"/>
      <c r="R28" s="69" t="s">
        <v>20</v>
      </c>
      <c r="S28" s="72"/>
    </row>
    <row r="29" spans="1:19" ht="13.5">
      <c r="A29" s="118" t="s">
        <v>26</v>
      </c>
      <c r="B29" s="119"/>
      <c r="C29" s="119"/>
      <c r="D29" s="119"/>
      <c r="E29" s="120"/>
      <c r="F29" s="71" t="s">
        <v>0</v>
      </c>
      <c r="G29" s="71"/>
      <c r="H29" s="71" t="s">
        <v>1</v>
      </c>
      <c r="I29" s="71"/>
      <c r="J29" s="122" t="s">
        <v>2</v>
      </c>
      <c r="K29" s="123"/>
      <c r="L29" s="122" t="s">
        <v>21</v>
      </c>
      <c r="M29" s="124"/>
      <c r="N29" s="123"/>
      <c r="O29" s="71"/>
      <c r="P29" s="71"/>
      <c r="Q29" s="71"/>
      <c r="R29" s="71"/>
      <c r="S29" s="117"/>
    </row>
    <row r="30" spans="1:19" ht="14.25" thickBot="1">
      <c r="A30" s="125" t="s">
        <v>22</v>
      </c>
      <c r="B30" s="126"/>
      <c r="C30" s="126"/>
      <c r="D30" s="126"/>
      <c r="E30" s="22">
        <v>60</v>
      </c>
      <c r="F30" s="102"/>
      <c r="G30" s="103"/>
      <c r="H30" s="102"/>
      <c r="I30" s="103"/>
      <c r="J30" s="102">
        <v>60</v>
      </c>
      <c r="K30" s="103"/>
      <c r="L30" s="127">
        <v>122</v>
      </c>
      <c r="M30" s="126"/>
      <c r="N30" s="128"/>
      <c r="O30" s="101">
        <f>IF(E30=20,IF(L30&gt;20,20,IF(L30&gt;=15,L30,IF(L30&lt;2,8,INT(L30/2)+8))),IF(L30&lt;5,8,IF(L30&gt;=60,20,INT((L30)/5)+8)))</f>
        <v>20</v>
      </c>
      <c r="P30" s="101"/>
      <c r="Q30" s="101"/>
      <c r="R30" s="101"/>
      <c r="S30" s="121"/>
    </row>
    <row r="31" spans="1:19" ht="14.25" thickBo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3.5">
      <c r="A32" s="105" t="s">
        <v>28</v>
      </c>
      <c r="B32" s="106"/>
      <c r="C32" s="106"/>
      <c r="D32" s="107"/>
      <c r="E32" s="25" t="s">
        <v>49</v>
      </c>
      <c r="F32" s="26"/>
      <c r="G32" s="25" t="s">
        <v>50</v>
      </c>
      <c r="H32" s="26"/>
      <c r="I32" s="93" t="s">
        <v>51</v>
      </c>
      <c r="J32" s="94"/>
      <c r="K32" s="95"/>
      <c r="L32" s="93" t="s">
        <v>52</v>
      </c>
      <c r="M32" s="94"/>
      <c r="N32" s="95"/>
      <c r="O32" s="11"/>
      <c r="P32" s="11"/>
      <c r="Q32" s="11"/>
      <c r="R32" s="11"/>
      <c r="S32" s="11"/>
    </row>
    <row r="33" spans="1:14" ht="13.5">
      <c r="A33" s="118"/>
      <c r="B33" s="119"/>
      <c r="C33" s="119"/>
      <c r="D33" s="120"/>
      <c r="E33" s="122" t="s">
        <v>23</v>
      </c>
      <c r="F33" s="123"/>
      <c r="G33" s="122" t="s">
        <v>53</v>
      </c>
      <c r="H33" s="123"/>
      <c r="I33" s="132"/>
      <c r="J33" s="133"/>
      <c r="K33" s="134"/>
      <c r="L33" s="132"/>
      <c r="M33" s="133"/>
      <c r="N33" s="134"/>
    </row>
    <row r="34" spans="1:14" ht="14.25" thickBot="1">
      <c r="A34" s="100" t="s">
        <v>24</v>
      </c>
      <c r="B34" s="101"/>
      <c r="C34" s="101"/>
      <c r="D34" s="101"/>
      <c r="E34" s="102">
        <v>8</v>
      </c>
      <c r="F34" s="103"/>
      <c r="G34" s="102"/>
      <c r="H34" s="103"/>
      <c r="I34" s="129">
        <f>IF((E34*0.5)&gt;4,4,(E34*0.5))+6</f>
        <v>10</v>
      </c>
      <c r="J34" s="130"/>
      <c r="K34" s="131"/>
      <c r="L34" s="129">
        <f>IF(IF((IF((H34*0.5)&gt;4,4,(H34*0.5))+6)&gt;10,10,I34+(G34*0.1))&gt;10,10,IF((IF((H34*0.5)&gt;4,4,(H34*0.5))+6)&gt;10,10,I34+(G34*0.1)))</f>
        <v>10</v>
      </c>
      <c r="M34" s="130"/>
      <c r="N34" s="131"/>
    </row>
    <row r="35" spans="1:11" ht="13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100">
    <mergeCell ref="A34:D34"/>
    <mergeCell ref="E34:F34"/>
    <mergeCell ref="G34:H34"/>
    <mergeCell ref="I34:K34"/>
    <mergeCell ref="L34:N34"/>
    <mergeCell ref="R30:S30"/>
    <mergeCell ref="A32:D33"/>
    <mergeCell ref="I32:K33"/>
    <mergeCell ref="L32:N33"/>
    <mergeCell ref="E33:F33"/>
    <mergeCell ref="G33:H33"/>
    <mergeCell ref="A30:D30"/>
    <mergeCell ref="F30:G30"/>
    <mergeCell ref="H30:I30"/>
    <mergeCell ref="J30:K30"/>
    <mergeCell ref="L30:N30"/>
    <mergeCell ref="O30:Q30"/>
    <mergeCell ref="R28:S29"/>
    <mergeCell ref="A29:E29"/>
    <mergeCell ref="F29:G29"/>
    <mergeCell ref="H29:I29"/>
    <mergeCell ref="J29:K29"/>
    <mergeCell ref="L29:N29"/>
    <mergeCell ref="I26:J26"/>
    <mergeCell ref="K26:L26"/>
    <mergeCell ref="M26:P26"/>
    <mergeCell ref="A28:E28"/>
    <mergeCell ref="F28:N28"/>
    <mergeCell ref="O28:Q29"/>
    <mergeCell ref="Q24:S26"/>
    <mergeCell ref="A25:D25"/>
    <mergeCell ref="E25:F25"/>
    <mergeCell ref="G25:H25"/>
    <mergeCell ref="I25:J25"/>
    <mergeCell ref="K25:L25"/>
    <mergeCell ref="M25:P25"/>
    <mergeCell ref="A26:D26"/>
    <mergeCell ref="E26:F26"/>
    <mergeCell ref="G26:H26"/>
    <mergeCell ref="A24:D24"/>
    <mergeCell ref="E24:F24"/>
    <mergeCell ref="G24:H24"/>
    <mergeCell ref="I24:J24"/>
    <mergeCell ref="K24:L24"/>
    <mergeCell ref="M24:P24"/>
    <mergeCell ref="R20:R21"/>
    <mergeCell ref="A23:D23"/>
    <mergeCell ref="E23:F23"/>
    <mergeCell ref="G23:H23"/>
    <mergeCell ref="I23:J23"/>
    <mergeCell ref="K23:L23"/>
    <mergeCell ref="M23:P23"/>
    <mergeCell ref="Q23:S23"/>
    <mergeCell ref="Q16:Q17"/>
    <mergeCell ref="R16:R17"/>
    <mergeCell ref="A18:A21"/>
    <mergeCell ref="B18:B19"/>
    <mergeCell ref="P18:P19"/>
    <mergeCell ref="Q18:Q19"/>
    <mergeCell ref="R18:R19"/>
    <mergeCell ref="B20:B21"/>
    <mergeCell ref="P20:P21"/>
    <mergeCell ref="Q20:Q21"/>
    <mergeCell ref="P12:P13"/>
    <mergeCell ref="Q12:Q13"/>
    <mergeCell ref="R12:R13"/>
    <mergeCell ref="A14:A17"/>
    <mergeCell ref="B14:B15"/>
    <mergeCell ref="P14:P15"/>
    <mergeCell ref="Q14:Q15"/>
    <mergeCell ref="R14:R15"/>
    <mergeCell ref="B16:B17"/>
    <mergeCell ref="P16:P17"/>
    <mergeCell ref="Q6:S6"/>
    <mergeCell ref="A8:B9"/>
    <mergeCell ref="D8:S8"/>
    <mergeCell ref="A10:A13"/>
    <mergeCell ref="B10:B11"/>
    <mergeCell ref="P10:P11"/>
    <mergeCell ref="Q10:Q11"/>
    <mergeCell ref="R10:R11"/>
    <mergeCell ref="S10:S21"/>
    <mergeCell ref="B12:B13"/>
    <mergeCell ref="A4:B6"/>
    <mergeCell ref="C4:D6"/>
    <mergeCell ref="E4:G6"/>
    <mergeCell ref="J4:L4"/>
    <mergeCell ref="N4:P4"/>
    <mergeCell ref="Q4:S5"/>
    <mergeCell ref="J5:L5"/>
    <mergeCell ref="N5:P5"/>
    <mergeCell ref="J6:L6"/>
    <mergeCell ref="N6:P6"/>
    <mergeCell ref="A1:S1"/>
    <mergeCell ref="A3:B3"/>
    <mergeCell ref="C3:D3"/>
    <mergeCell ref="E3:G3"/>
    <mergeCell ref="J3:L3"/>
    <mergeCell ref="N3:P3"/>
    <mergeCell ref="Q3:S3"/>
  </mergeCells>
  <printOptions/>
  <pageMargins left="0.7" right="0.7" top="0.75" bottom="0.75" header="0.3" footer="0.3"/>
  <pageSetup orientation="portrait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9">
      <selection activeCell="E34" sqref="E34:F34"/>
    </sheetView>
  </sheetViews>
  <sheetFormatPr defaultColWidth="8.88671875" defaultRowHeight="13.5"/>
  <sheetData>
    <row r="1" spans="1:19" ht="27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ht="19.5" thickBot="1">
      <c r="B2" s="12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2"/>
      <c r="Q2" s="2"/>
      <c r="R2" s="2"/>
      <c r="S2" s="2"/>
    </row>
    <row r="3" spans="1:19" ht="23.25" thickBot="1">
      <c r="A3" s="29" t="s">
        <v>40</v>
      </c>
      <c r="B3" s="30"/>
      <c r="C3" s="29" t="s">
        <v>41</v>
      </c>
      <c r="D3" s="30"/>
      <c r="E3" s="29" t="s">
        <v>42</v>
      </c>
      <c r="F3" s="31"/>
      <c r="G3" s="30"/>
      <c r="H3" s="20" t="s">
        <v>29</v>
      </c>
      <c r="I3" s="21" t="s">
        <v>32</v>
      </c>
      <c r="J3" s="32" t="s">
        <v>33</v>
      </c>
      <c r="K3" s="33"/>
      <c r="L3" s="34"/>
      <c r="M3" s="21" t="s">
        <v>32</v>
      </c>
      <c r="N3" s="33" t="s">
        <v>33</v>
      </c>
      <c r="O3" s="33"/>
      <c r="P3" s="34"/>
      <c r="Q3" s="35" t="s">
        <v>39</v>
      </c>
      <c r="R3" s="36"/>
      <c r="S3" s="37"/>
    </row>
    <row r="4" spans="1:19" ht="14.25" thickBot="1">
      <c r="A4" s="38">
        <v>3</v>
      </c>
      <c r="B4" s="39"/>
      <c r="C4" s="38"/>
      <c r="D4" s="39"/>
      <c r="E4" s="38"/>
      <c r="F4" s="44"/>
      <c r="G4" s="39"/>
      <c r="H4" s="18">
        <v>1</v>
      </c>
      <c r="I4" s="19">
        <v>1</v>
      </c>
      <c r="J4" s="47">
        <v>197</v>
      </c>
      <c r="K4" s="48"/>
      <c r="L4" s="49"/>
      <c r="M4" s="19">
        <v>2</v>
      </c>
      <c r="N4" s="50">
        <v>194</v>
      </c>
      <c r="O4" s="51"/>
      <c r="P4" s="52"/>
      <c r="Q4" s="53">
        <f>S10+Q24+O30+L34</f>
        <v>189.38730467070218</v>
      </c>
      <c r="R4" s="54"/>
      <c r="S4" s="55"/>
    </row>
    <row r="5" spans="1:19" ht="14.25" thickBot="1">
      <c r="A5" s="40"/>
      <c r="B5" s="41"/>
      <c r="C5" s="40"/>
      <c r="D5" s="41"/>
      <c r="E5" s="40"/>
      <c r="F5" s="45"/>
      <c r="G5" s="41"/>
      <c r="H5" s="16">
        <v>2</v>
      </c>
      <c r="I5" s="17">
        <v>1</v>
      </c>
      <c r="J5" s="56">
        <v>199</v>
      </c>
      <c r="K5" s="57"/>
      <c r="L5" s="58"/>
      <c r="M5" s="17">
        <v>2</v>
      </c>
      <c r="N5" s="56">
        <v>198</v>
      </c>
      <c r="O5" s="57"/>
      <c r="P5" s="58"/>
      <c r="Q5" s="53"/>
      <c r="R5" s="54"/>
      <c r="S5" s="55"/>
    </row>
    <row r="6" spans="1:19" ht="14.25" thickBot="1">
      <c r="A6" s="42"/>
      <c r="B6" s="43"/>
      <c r="C6" s="42"/>
      <c r="D6" s="43"/>
      <c r="E6" s="42"/>
      <c r="F6" s="46"/>
      <c r="G6" s="43"/>
      <c r="H6" s="14">
        <v>3</v>
      </c>
      <c r="I6" s="15">
        <v>1</v>
      </c>
      <c r="J6" s="59">
        <v>194</v>
      </c>
      <c r="K6" s="60"/>
      <c r="L6" s="61"/>
      <c r="M6" s="15">
        <v>2</v>
      </c>
      <c r="N6" s="62">
        <v>194</v>
      </c>
      <c r="O6" s="63"/>
      <c r="P6" s="64"/>
      <c r="Q6" s="65" t="s">
        <v>36</v>
      </c>
      <c r="R6" s="66"/>
      <c r="S6" s="67"/>
    </row>
    <row r="7" ht="14.25" thickBot="1"/>
    <row r="8" spans="1:19" ht="13.5">
      <c r="A8" s="68" t="s">
        <v>3</v>
      </c>
      <c r="B8" s="69"/>
      <c r="C8" s="4"/>
      <c r="D8" s="69" t="s">
        <v>35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2"/>
    </row>
    <row r="9" spans="1:19" ht="40.5">
      <c r="A9" s="70"/>
      <c r="B9" s="71"/>
      <c r="C9" s="6"/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37</v>
      </c>
      <c r="J9" s="6" t="s">
        <v>9</v>
      </c>
      <c r="K9" s="6" t="s">
        <v>10</v>
      </c>
      <c r="L9" s="6" t="s">
        <v>11</v>
      </c>
      <c r="M9" s="7" t="s">
        <v>12</v>
      </c>
      <c r="N9" s="7" t="s">
        <v>54</v>
      </c>
      <c r="O9" s="6" t="s">
        <v>38</v>
      </c>
      <c r="P9" s="7" t="s">
        <v>13</v>
      </c>
      <c r="Q9" s="7" t="s">
        <v>14</v>
      </c>
      <c r="R9" s="7" t="s">
        <v>15</v>
      </c>
      <c r="S9" s="8" t="s">
        <v>16</v>
      </c>
    </row>
    <row r="10" spans="1:19" ht="13.5">
      <c r="A10" s="73" t="s">
        <v>0</v>
      </c>
      <c r="B10" s="76" t="s">
        <v>44</v>
      </c>
      <c r="C10" s="9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78">
        <f>SUM(D11:M11)+MAX(N11,O11)</f>
        <v>7.396862021227503</v>
      </c>
      <c r="Q10" s="79">
        <v>6</v>
      </c>
      <c r="R10" s="79">
        <f>P10+Q10</f>
        <v>13.396862021227502</v>
      </c>
      <c r="S10" s="81">
        <f>SUM(R10:R21)</f>
        <v>142.88730467070218</v>
      </c>
    </row>
    <row r="11" spans="1:19" ht="13.5">
      <c r="A11" s="74"/>
      <c r="B11" s="77"/>
      <c r="C11" s="9" t="s">
        <v>31</v>
      </c>
      <c r="D11" s="10">
        <f>(9/11)*(($J$4+1)-D10)/$J$4</f>
        <v>0.8223350253807107</v>
      </c>
      <c r="E11" s="10">
        <f aca="true" t="shared" si="0" ref="E11:O11">(9/11)*(($J$4+1)-E10)/$J$4</f>
        <v>0.8223350253807107</v>
      </c>
      <c r="F11" s="10">
        <f t="shared" si="0"/>
        <v>0.8223350253807107</v>
      </c>
      <c r="G11" s="10">
        <f t="shared" si="0"/>
        <v>0.8223350253807107</v>
      </c>
      <c r="H11" s="10">
        <f t="shared" si="0"/>
        <v>0.8223350253807107</v>
      </c>
      <c r="I11" s="10">
        <f t="shared" si="0"/>
        <v>0.8223350253807107</v>
      </c>
      <c r="J11" s="10">
        <f>IF(J10=1,9/11,IF(J10=2,6/11,3/11))</f>
        <v>0.2727272727272727</v>
      </c>
      <c r="K11" s="10">
        <f>IF(K10=1,9/11,IF(K10=2,6/11,3/11))</f>
        <v>0.2727272727272727</v>
      </c>
      <c r="L11" s="10">
        <f>IF(L10=1,9/11,IF(L10=2,6/11,3/11))</f>
        <v>0.2727272727272727</v>
      </c>
      <c r="M11" s="10">
        <f t="shared" si="0"/>
        <v>0.8223350253807107</v>
      </c>
      <c r="N11" s="10">
        <f t="shared" si="0"/>
        <v>0.8223350253807107</v>
      </c>
      <c r="O11" s="10">
        <f t="shared" si="0"/>
        <v>0.8223350253807107</v>
      </c>
      <c r="P11" s="78"/>
      <c r="Q11" s="79"/>
      <c r="R11" s="80"/>
      <c r="S11" s="81"/>
    </row>
    <row r="12" spans="1:19" ht="13.5">
      <c r="A12" s="74"/>
      <c r="B12" s="76" t="s">
        <v>45</v>
      </c>
      <c r="C12" s="9" t="s">
        <v>30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78">
        <f>SUM(D13:M13)+MAX(N13,O13)</f>
        <v>7.397375820056231</v>
      </c>
      <c r="Q12" s="83">
        <v>6</v>
      </c>
      <c r="R12" s="79">
        <f>P12+Q12</f>
        <v>13.397375820056231</v>
      </c>
      <c r="S12" s="81"/>
    </row>
    <row r="13" spans="1:19" ht="13.5">
      <c r="A13" s="75"/>
      <c r="B13" s="77"/>
      <c r="C13" s="9" t="s">
        <v>31</v>
      </c>
      <c r="D13" s="10">
        <f>(9/11)*(($N$4+1)-D12)/$N$4</f>
        <v>0.8223992502343018</v>
      </c>
      <c r="E13" s="10">
        <f aca="true" t="shared" si="1" ref="E13:O13">(9/11)*(($N$4+1)-E12)/$N$4</f>
        <v>0.8223992502343018</v>
      </c>
      <c r="F13" s="10">
        <f t="shared" si="1"/>
        <v>0.8223992502343018</v>
      </c>
      <c r="G13" s="10">
        <f t="shared" si="1"/>
        <v>0.8223992502343018</v>
      </c>
      <c r="H13" s="10">
        <f t="shared" si="1"/>
        <v>0.8223992502343018</v>
      </c>
      <c r="I13" s="10">
        <f t="shared" si="1"/>
        <v>0.8223992502343018</v>
      </c>
      <c r="J13" s="10">
        <f>IF(J12=1,9/11,IF(J12=2,6/11,3/11))</f>
        <v>0.2727272727272727</v>
      </c>
      <c r="K13" s="10">
        <f>IF(K12=1,9/11,IF(K12=2,6/11,3/11))</f>
        <v>0.2727272727272727</v>
      </c>
      <c r="L13" s="10">
        <f>IF(L12=1,9/11,IF(L12=2,6/11,3/11))</f>
        <v>0.2727272727272727</v>
      </c>
      <c r="M13" s="10">
        <f t="shared" si="1"/>
        <v>0.8223992502343018</v>
      </c>
      <c r="N13" s="10">
        <f t="shared" si="1"/>
        <v>0.8223992502343018</v>
      </c>
      <c r="O13" s="10">
        <f t="shared" si="1"/>
        <v>0.8223992502343018</v>
      </c>
      <c r="P13" s="78"/>
      <c r="Q13" s="84"/>
      <c r="R13" s="80"/>
      <c r="S13" s="81"/>
    </row>
    <row r="14" spans="1:19" ht="13.5">
      <c r="A14" s="73" t="s">
        <v>1</v>
      </c>
      <c r="B14" s="76" t="s">
        <v>44</v>
      </c>
      <c r="C14" s="9" t="s">
        <v>30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78">
        <f>SUM(D15:M15)+MAX(N15,O15)</f>
        <v>11.094792142530835</v>
      </c>
      <c r="Q14" s="83">
        <v>9</v>
      </c>
      <c r="R14" s="79">
        <f>P14+Q14</f>
        <v>20.094792142530835</v>
      </c>
      <c r="S14" s="81"/>
    </row>
    <row r="15" spans="1:19" ht="13.5">
      <c r="A15" s="74"/>
      <c r="B15" s="77"/>
      <c r="C15" s="9" t="s">
        <v>31</v>
      </c>
      <c r="D15" s="10">
        <f>(13.5/11)*(($J$5+1)-D14)/$J$5</f>
        <v>1.2334399269072636</v>
      </c>
      <c r="E15" s="10">
        <f aca="true" t="shared" si="2" ref="E15:O15">(13.5/11)*(($J$5+1)-E14)/$J$5</f>
        <v>1.2334399269072636</v>
      </c>
      <c r="F15" s="10">
        <f t="shared" si="2"/>
        <v>1.2334399269072636</v>
      </c>
      <c r="G15" s="10">
        <f t="shared" si="2"/>
        <v>1.2334399269072636</v>
      </c>
      <c r="H15" s="10">
        <f t="shared" si="2"/>
        <v>1.2334399269072636</v>
      </c>
      <c r="I15" s="10">
        <f t="shared" si="2"/>
        <v>1.2334399269072636</v>
      </c>
      <c r="J15" s="10">
        <f>IF(J14=1,13.5/11,IF(J14=2,9/11,4.5/11))</f>
        <v>0.4090909090909091</v>
      </c>
      <c r="K15" s="10">
        <f>IF(K14=1,13.5/11,IF(K14=2,9/11,4.5/11))</f>
        <v>0.4090909090909091</v>
      </c>
      <c r="L15" s="10">
        <f>IF(L14=1,13.5/11,IF(L14=2,9/11,4.5/11))</f>
        <v>0.4090909090909091</v>
      </c>
      <c r="M15" s="10">
        <f t="shared" si="2"/>
        <v>1.2334399269072636</v>
      </c>
      <c r="N15" s="10">
        <f t="shared" si="2"/>
        <v>1.2334399269072636</v>
      </c>
      <c r="O15" s="10">
        <f t="shared" si="2"/>
        <v>1.2334399269072636</v>
      </c>
      <c r="P15" s="78"/>
      <c r="Q15" s="84"/>
      <c r="R15" s="80"/>
      <c r="S15" s="81"/>
    </row>
    <row r="16" spans="1:19" ht="13.5">
      <c r="A16" s="74"/>
      <c r="B16" s="76" t="s">
        <v>45</v>
      </c>
      <c r="C16" s="9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78">
        <f>SUM(D17:M17)+MAX(N17,O17)</f>
        <v>11.095041322314051</v>
      </c>
      <c r="Q16" s="83">
        <v>9</v>
      </c>
      <c r="R16" s="79">
        <f>P16+Q16</f>
        <v>20.095041322314053</v>
      </c>
      <c r="S16" s="81"/>
    </row>
    <row r="17" spans="1:19" ht="13.5">
      <c r="A17" s="75"/>
      <c r="B17" s="77"/>
      <c r="C17" s="9" t="s">
        <v>31</v>
      </c>
      <c r="D17" s="10">
        <f>(13.5/11)*(($N$5+1)-D16)/$N$5</f>
        <v>1.2334710743801653</v>
      </c>
      <c r="E17" s="10">
        <f aca="true" t="shared" si="3" ref="E17:O17">(13.5/11)*(($N$5+1)-E16)/$N$5</f>
        <v>1.2334710743801653</v>
      </c>
      <c r="F17" s="10">
        <f t="shared" si="3"/>
        <v>1.2334710743801653</v>
      </c>
      <c r="G17" s="10">
        <f t="shared" si="3"/>
        <v>1.2334710743801653</v>
      </c>
      <c r="H17" s="10">
        <f t="shared" si="3"/>
        <v>1.2334710743801653</v>
      </c>
      <c r="I17" s="10">
        <f t="shared" si="3"/>
        <v>1.2334710743801653</v>
      </c>
      <c r="J17" s="10">
        <f>IF(J16=1,13.5/11,IF(J16=2,9/11,4.5/11))</f>
        <v>0.4090909090909091</v>
      </c>
      <c r="K17" s="10">
        <f>IF(K16=1,13.5/11,IF(K16=2,9/11,4.5/11))</f>
        <v>0.4090909090909091</v>
      </c>
      <c r="L17" s="10">
        <f>IF(L16=1,13.5/11,IF(L16=2,9/11,4.5/11))</f>
        <v>0.4090909090909091</v>
      </c>
      <c r="M17" s="10">
        <f t="shared" si="3"/>
        <v>1.2334710743801653</v>
      </c>
      <c r="N17" s="10">
        <f t="shared" si="3"/>
        <v>1.2334710743801653</v>
      </c>
      <c r="O17" s="10">
        <f t="shared" si="3"/>
        <v>1.2334710743801653</v>
      </c>
      <c r="P17" s="78"/>
      <c r="Q17" s="84"/>
      <c r="R17" s="80"/>
      <c r="S17" s="81"/>
    </row>
    <row r="18" spans="1:19" ht="13.5">
      <c r="A18" s="73" t="s">
        <v>43</v>
      </c>
      <c r="B18" s="76" t="s">
        <v>44</v>
      </c>
      <c r="C18" s="9" t="s">
        <v>30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78">
        <f>SUM(D19:O19)</f>
        <v>21.231255857544518</v>
      </c>
      <c r="Q18" s="83">
        <v>15</v>
      </c>
      <c r="R18" s="79">
        <f>P18+Q18</f>
        <v>36.23125585754452</v>
      </c>
      <c r="S18" s="81"/>
    </row>
    <row r="19" spans="1:19" ht="13.5">
      <c r="A19" s="74"/>
      <c r="B19" s="77"/>
      <c r="C19" s="9" t="s">
        <v>31</v>
      </c>
      <c r="D19" s="10">
        <f aca="true" t="shared" si="4" ref="D19:I19">(22.5/11)*(($J$6+1)-D18)/$J$6</f>
        <v>2.0559981255857545</v>
      </c>
      <c r="E19" s="10">
        <f t="shared" si="4"/>
        <v>2.0559981255857545</v>
      </c>
      <c r="F19" s="10">
        <f t="shared" si="4"/>
        <v>2.0559981255857545</v>
      </c>
      <c r="G19" s="10">
        <f t="shared" si="4"/>
        <v>2.0559981255857545</v>
      </c>
      <c r="H19" s="10">
        <f t="shared" si="4"/>
        <v>2.0559981255857545</v>
      </c>
      <c r="I19" s="10">
        <f t="shared" si="4"/>
        <v>2.0559981255857545</v>
      </c>
      <c r="J19" s="10">
        <f>IF(J18=1,22.5/11,IF(J18=2,20/11,10/11))</f>
        <v>0.9090909090909091</v>
      </c>
      <c r="K19" s="10">
        <f>IF(K18=1,22.5/11,IF(K18=2,20/11,10/11))</f>
        <v>0.9090909090909091</v>
      </c>
      <c r="L19" s="10">
        <f>IF(L18=1,22.5/11,IF(L18=2,20/11,10/11))</f>
        <v>0.9090909090909091</v>
      </c>
      <c r="M19" s="10">
        <f>(22.5/11)*(($J$6+1)-M18)/$J$6</f>
        <v>2.0559981255857545</v>
      </c>
      <c r="N19" s="10">
        <f>(22.5/11)*(($J$6+1)-N18)/$J$6</f>
        <v>2.0559981255857545</v>
      </c>
      <c r="O19" s="10">
        <f>(22.5/11)*(($J$6+1)-O18)/$J$6</f>
        <v>2.0559981255857545</v>
      </c>
      <c r="P19" s="78"/>
      <c r="Q19" s="84"/>
      <c r="R19" s="80"/>
      <c r="S19" s="81"/>
    </row>
    <row r="20" spans="1:19" ht="13.5">
      <c r="A20" s="74"/>
      <c r="B20" s="76" t="s">
        <v>45</v>
      </c>
      <c r="C20" s="9" t="s">
        <v>30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78">
        <f>SUM(D21:O21)</f>
        <v>24.67197750702906</v>
      </c>
      <c r="Q20" s="79">
        <v>15</v>
      </c>
      <c r="R20" s="79">
        <f>P20+Q20</f>
        <v>39.671977507029055</v>
      </c>
      <c r="S20" s="81"/>
    </row>
    <row r="21" spans="1:19" ht="14.25" thickBot="1">
      <c r="A21" s="85"/>
      <c r="B21" s="86"/>
      <c r="C21" s="24" t="s">
        <v>31</v>
      </c>
      <c r="D21" s="27">
        <f aca="true" t="shared" si="5" ref="D21:O21">(22.5/11)*(($N$6+1)-D20)/$N$6</f>
        <v>2.0559981255857545</v>
      </c>
      <c r="E21" s="27">
        <f t="shared" si="5"/>
        <v>2.0559981255857545</v>
      </c>
      <c r="F21" s="27">
        <f t="shared" si="5"/>
        <v>2.0559981255857545</v>
      </c>
      <c r="G21" s="27">
        <f t="shared" si="5"/>
        <v>2.0559981255857545</v>
      </c>
      <c r="H21" s="27">
        <f t="shared" si="5"/>
        <v>2.0559981255857545</v>
      </c>
      <c r="I21" s="27">
        <f t="shared" si="5"/>
        <v>2.0559981255857545</v>
      </c>
      <c r="J21" s="27">
        <f t="shared" si="5"/>
        <v>2.0559981255857545</v>
      </c>
      <c r="K21" s="27">
        <f t="shared" si="5"/>
        <v>2.0559981255857545</v>
      </c>
      <c r="L21" s="27">
        <f t="shared" si="5"/>
        <v>2.0559981255857545</v>
      </c>
      <c r="M21" s="27">
        <f t="shared" si="5"/>
        <v>2.0559981255857545</v>
      </c>
      <c r="N21" s="27">
        <f t="shared" si="5"/>
        <v>2.0559981255857545</v>
      </c>
      <c r="O21" s="27">
        <f t="shared" si="5"/>
        <v>2.0559981255857545</v>
      </c>
      <c r="P21" s="78"/>
      <c r="Q21" s="87"/>
      <c r="R21" s="80"/>
      <c r="S21" s="82"/>
    </row>
    <row r="22" spans="1:19" ht="14.2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3.5">
      <c r="A23" s="88" t="s">
        <v>48</v>
      </c>
      <c r="B23" s="89"/>
      <c r="C23" s="89"/>
      <c r="D23" s="89"/>
      <c r="E23" s="90" t="s">
        <v>17</v>
      </c>
      <c r="F23" s="91"/>
      <c r="G23" s="90" t="s">
        <v>18</v>
      </c>
      <c r="H23" s="91" t="s">
        <v>18</v>
      </c>
      <c r="I23" s="90" t="s">
        <v>46</v>
      </c>
      <c r="J23" s="91"/>
      <c r="K23" s="90" t="s">
        <v>47</v>
      </c>
      <c r="L23" s="91"/>
      <c r="M23" s="90" t="s">
        <v>31</v>
      </c>
      <c r="N23" s="92"/>
      <c r="O23" s="92"/>
      <c r="P23" s="91"/>
      <c r="Q23" s="93" t="s">
        <v>19</v>
      </c>
      <c r="R23" s="94"/>
      <c r="S23" s="95"/>
    </row>
    <row r="24" spans="1:19" ht="13.5">
      <c r="A24" s="96" t="s">
        <v>0</v>
      </c>
      <c r="B24" s="80"/>
      <c r="C24" s="80"/>
      <c r="D24" s="80"/>
      <c r="E24" s="97">
        <v>0</v>
      </c>
      <c r="F24" s="98"/>
      <c r="G24" s="97">
        <v>0</v>
      </c>
      <c r="H24" s="98"/>
      <c r="I24" s="97">
        <v>0</v>
      </c>
      <c r="J24" s="98"/>
      <c r="K24" s="97">
        <v>1</v>
      </c>
      <c r="L24" s="98"/>
      <c r="M24" s="97">
        <f>IF(E24+INT((G24+I24+K24)/3)&gt;=6,2.4,IF(E24+INT((G24+I24+K24)/3)&gt;=5,3,IF(E24+INT((G24+I24+K24)/3)&gt;=4,3.6,IF(E24+INT((G24+I24+K24)/3)&gt;=3,4.2,IF(E24+INT((G24+I24+K24)/3)&gt;=2,4.8,IF(E24+INT((G24+I24+K24)/3)&gt;=1,5.4,6))))))</f>
        <v>6</v>
      </c>
      <c r="N24" s="99"/>
      <c r="O24" s="99"/>
      <c r="P24" s="98"/>
      <c r="Q24" s="108">
        <f>SUM(M24:P26)</f>
        <v>20</v>
      </c>
      <c r="R24" s="109"/>
      <c r="S24" s="110"/>
    </row>
    <row r="25" spans="1:19" ht="13.5">
      <c r="A25" s="96" t="s">
        <v>1</v>
      </c>
      <c r="B25" s="80"/>
      <c r="C25" s="80"/>
      <c r="D25" s="80"/>
      <c r="E25" s="97">
        <v>0</v>
      </c>
      <c r="F25" s="98"/>
      <c r="G25" s="97">
        <v>0</v>
      </c>
      <c r="H25" s="98"/>
      <c r="I25" s="97">
        <v>1</v>
      </c>
      <c r="J25" s="98"/>
      <c r="K25" s="97">
        <v>1</v>
      </c>
      <c r="L25" s="98"/>
      <c r="M25" s="97">
        <f>IF(E25+INT((G25+I25+K25)/3)&gt;=6,2.4,IF(E25+INT((G25+I25+K25)/3)&gt;=5,38,IF(E25+INT((G25+I25+K25)/3)&gt;=4,3.6,IF(E25+INT((G25+I25+K25)/3)&gt;=3,4.2,IF(E25+INT((G25+I25+K25)/3)&gt;=2,4,IF(E25+INT((G25+I25+K25)/3)&gt;=1,5.4,7))))))</f>
        <v>7</v>
      </c>
      <c r="N25" s="99"/>
      <c r="O25" s="99"/>
      <c r="P25" s="98"/>
      <c r="Q25" s="111"/>
      <c r="R25" s="112"/>
      <c r="S25" s="113"/>
    </row>
    <row r="26" spans="1:19" ht="14.25" thickBot="1">
      <c r="A26" s="100" t="s">
        <v>2</v>
      </c>
      <c r="B26" s="101"/>
      <c r="C26" s="101"/>
      <c r="D26" s="101"/>
      <c r="E26" s="102">
        <v>0</v>
      </c>
      <c r="F26" s="103"/>
      <c r="G26" s="102">
        <v>0</v>
      </c>
      <c r="H26" s="103"/>
      <c r="I26" s="102">
        <v>0</v>
      </c>
      <c r="J26" s="103"/>
      <c r="K26" s="102">
        <v>1</v>
      </c>
      <c r="L26" s="103"/>
      <c r="M26" s="102">
        <f>IF(E26+INT((G26+I26+K26)/3)&gt;=6,2.4,IF(E26+INT((G26+I26+K26)/3)&gt;=5,38,IF(E26+INT((G26+I26+K26)/3)&gt;=4,3.6,IF(E26+INT((G26+I26+K26)/3)&gt;=3,4.2,IF(E26+INT((G26+I26+K26)/3)&gt;=2,4,IF(E26+INT((G26+I26+K26)/3)&gt;=1,5.4,7))))))</f>
        <v>7</v>
      </c>
      <c r="N26" s="104"/>
      <c r="O26" s="104"/>
      <c r="P26" s="103"/>
      <c r="Q26" s="114"/>
      <c r="R26" s="115"/>
      <c r="S26" s="116"/>
    </row>
    <row r="27" spans="1:19" ht="14.25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3.5">
      <c r="A28" s="105" t="s">
        <v>27</v>
      </c>
      <c r="B28" s="106"/>
      <c r="C28" s="106"/>
      <c r="D28" s="106"/>
      <c r="E28" s="107"/>
      <c r="F28" s="90" t="s">
        <v>25</v>
      </c>
      <c r="G28" s="92"/>
      <c r="H28" s="92"/>
      <c r="I28" s="92"/>
      <c r="J28" s="92"/>
      <c r="K28" s="92"/>
      <c r="L28" s="92"/>
      <c r="M28" s="92"/>
      <c r="N28" s="91"/>
      <c r="O28" s="69" t="s">
        <v>19</v>
      </c>
      <c r="P28" s="69"/>
      <c r="Q28" s="69"/>
      <c r="R28" s="69" t="s">
        <v>20</v>
      </c>
      <c r="S28" s="72"/>
    </row>
    <row r="29" spans="1:19" ht="13.5">
      <c r="A29" s="118" t="s">
        <v>26</v>
      </c>
      <c r="B29" s="119"/>
      <c r="C29" s="119"/>
      <c r="D29" s="119"/>
      <c r="E29" s="120"/>
      <c r="F29" s="71" t="s">
        <v>0</v>
      </c>
      <c r="G29" s="71"/>
      <c r="H29" s="71" t="s">
        <v>1</v>
      </c>
      <c r="I29" s="71"/>
      <c r="J29" s="122" t="s">
        <v>2</v>
      </c>
      <c r="K29" s="123"/>
      <c r="L29" s="122" t="s">
        <v>21</v>
      </c>
      <c r="M29" s="124"/>
      <c r="N29" s="123"/>
      <c r="O29" s="71"/>
      <c r="P29" s="71"/>
      <c r="Q29" s="71"/>
      <c r="R29" s="71"/>
      <c r="S29" s="117"/>
    </row>
    <row r="30" spans="1:19" ht="14.25" thickBot="1">
      <c r="A30" s="125" t="s">
        <v>22</v>
      </c>
      <c r="B30" s="126"/>
      <c r="C30" s="126"/>
      <c r="D30" s="126"/>
      <c r="E30" s="22">
        <v>60</v>
      </c>
      <c r="F30" s="102"/>
      <c r="G30" s="103"/>
      <c r="H30" s="102"/>
      <c r="I30" s="103"/>
      <c r="J30" s="102">
        <v>60</v>
      </c>
      <c r="K30" s="103"/>
      <c r="L30" s="127">
        <v>79</v>
      </c>
      <c r="M30" s="126"/>
      <c r="N30" s="128"/>
      <c r="O30" s="101">
        <f>IF(E30=20,IF(L30&gt;20,20,IF(L30&gt;=15,L30,IF(L30&lt;2,8,INT(L30/2)+8))),IF(L30&lt;5,8,IF(L30&gt;=60,20,INT((L30)/5)+8)))</f>
        <v>20</v>
      </c>
      <c r="P30" s="101"/>
      <c r="Q30" s="101"/>
      <c r="R30" s="101"/>
      <c r="S30" s="121"/>
    </row>
    <row r="31" spans="1:19" ht="14.25" thickBo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3.5">
      <c r="A32" s="105" t="s">
        <v>28</v>
      </c>
      <c r="B32" s="106"/>
      <c r="C32" s="106"/>
      <c r="D32" s="107"/>
      <c r="E32" s="25" t="s">
        <v>49</v>
      </c>
      <c r="F32" s="26"/>
      <c r="G32" s="25" t="s">
        <v>50</v>
      </c>
      <c r="H32" s="26"/>
      <c r="I32" s="93" t="s">
        <v>51</v>
      </c>
      <c r="J32" s="94"/>
      <c r="K32" s="95"/>
      <c r="L32" s="93" t="s">
        <v>52</v>
      </c>
      <c r="M32" s="94"/>
      <c r="N32" s="95"/>
      <c r="O32" s="11"/>
      <c r="P32" s="11"/>
      <c r="Q32" s="11"/>
      <c r="R32" s="11"/>
      <c r="S32" s="11"/>
    </row>
    <row r="33" spans="1:14" ht="13.5">
      <c r="A33" s="118"/>
      <c r="B33" s="119"/>
      <c r="C33" s="119"/>
      <c r="D33" s="120"/>
      <c r="E33" s="122" t="s">
        <v>23</v>
      </c>
      <c r="F33" s="123"/>
      <c r="G33" s="122" t="s">
        <v>53</v>
      </c>
      <c r="H33" s="123"/>
      <c r="I33" s="132"/>
      <c r="J33" s="133"/>
      <c r="K33" s="134"/>
      <c r="L33" s="132"/>
      <c r="M33" s="133"/>
      <c r="N33" s="134"/>
    </row>
    <row r="34" spans="1:14" ht="14.25" thickBot="1">
      <c r="A34" s="100" t="s">
        <v>24</v>
      </c>
      <c r="B34" s="101"/>
      <c r="C34" s="101"/>
      <c r="D34" s="101"/>
      <c r="E34" s="102">
        <v>1</v>
      </c>
      <c r="F34" s="103"/>
      <c r="G34" s="102"/>
      <c r="H34" s="103"/>
      <c r="I34" s="129">
        <f>IF((E34*0.5)&gt;4,4,(E34*0.5))+6</f>
        <v>6.5</v>
      </c>
      <c r="J34" s="130"/>
      <c r="K34" s="131"/>
      <c r="L34" s="129">
        <f>IF(IF((IF((H34*0.5)&gt;4,4,(H34*0.5))+6)&gt;10,10,I34+(G34*0.1))&gt;10,10,IF((IF((H34*0.5)&gt;4,4,(H34*0.5))+6)&gt;10,10,I34+(G34*0.1)))</f>
        <v>6.5</v>
      </c>
      <c r="M34" s="130"/>
      <c r="N34" s="131"/>
    </row>
    <row r="35" spans="1:11" ht="13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100">
    <mergeCell ref="A34:D34"/>
    <mergeCell ref="E34:F34"/>
    <mergeCell ref="G34:H34"/>
    <mergeCell ref="I34:K34"/>
    <mergeCell ref="L34:N34"/>
    <mergeCell ref="R30:S30"/>
    <mergeCell ref="A32:D33"/>
    <mergeCell ref="I32:K33"/>
    <mergeCell ref="L32:N33"/>
    <mergeCell ref="E33:F33"/>
    <mergeCell ref="G33:H33"/>
    <mergeCell ref="A30:D30"/>
    <mergeCell ref="F30:G30"/>
    <mergeCell ref="H30:I30"/>
    <mergeCell ref="J30:K30"/>
    <mergeCell ref="L30:N30"/>
    <mergeCell ref="O30:Q30"/>
    <mergeCell ref="R28:S29"/>
    <mergeCell ref="A29:E29"/>
    <mergeCell ref="F29:G29"/>
    <mergeCell ref="H29:I29"/>
    <mergeCell ref="J29:K29"/>
    <mergeCell ref="L29:N29"/>
    <mergeCell ref="I26:J26"/>
    <mergeCell ref="K26:L26"/>
    <mergeCell ref="M26:P26"/>
    <mergeCell ref="A28:E28"/>
    <mergeCell ref="F28:N28"/>
    <mergeCell ref="O28:Q29"/>
    <mergeCell ref="Q24:S26"/>
    <mergeCell ref="A25:D25"/>
    <mergeCell ref="E25:F25"/>
    <mergeCell ref="G25:H25"/>
    <mergeCell ref="I25:J25"/>
    <mergeCell ref="K25:L25"/>
    <mergeCell ref="M25:P25"/>
    <mergeCell ref="A26:D26"/>
    <mergeCell ref="E26:F26"/>
    <mergeCell ref="G26:H26"/>
    <mergeCell ref="A24:D24"/>
    <mergeCell ref="E24:F24"/>
    <mergeCell ref="G24:H24"/>
    <mergeCell ref="I24:J24"/>
    <mergeCell ref="K24:L24"/>
    <mergeCell ref="M24:P24"/>
    <mergeCell ref="R20:R21"/>
    <mergeCell ref="A23:D23"/>
    <mergeCell ref="E23:F23"/>
    <mergeCell ref="G23:H23"/>
    <mergeCell ref="I23:J23"/>
    <mergeCell ref="K23:L23"/>
    <mergeCell ref="M23:P23"/>
    <mergeCell ref="Q23:S23"/>
    <mergeCell ref="Q16:Q17"/>
    <mergeCell ref="R16:R17"/>
    <mergeCell ref="A18:A21"/>
    <mergeCell ref="B18:B19"/>
    <mergeCell ref="P18:P19"/>
    <mergeCell ref="Q18:Q19"/>
    <mergeCell ref="R18:R19"/>
    <mergeCell ref="B20:B21"/>
    <mergeCell ref="P20:P21"/>
    <mergeCell ref="Q20:Q21"/>
    <mergeCell ref="P12:P13"/>
    <mergeCell ref="Q12:Q13"/>
    <mergeCell ref="R12:R13"/>
    <mergeCell ref="A14:A17"/>
    <mergeCell ref="B14:B15"/>
    <mergeCell ref="P14:P15"/>
    <mergeCell ref="Q14:Q15"/>
    <mergeCell ref="R14:R15"/>
    <mergeCell ref="B16:B17"/>
    <mergeCell ref="P16:P17"/>
    <mergeCell ref="Q6:S6"/>
    <mergeCell ref="A8:B9"/>
    <mergeCell ref="D8:S8"/>
    <mergeCell ref="A10:A13"/>
    <mergeCell ref="B10:B11"/>
    <mergeCell ref="P10:P11"/>
    <mergeCell ref="Q10:Q11"/>
    <mergeCell ref="R10:R11"/>
    <mergeCell ref="S10:S21"/>
    <mergeCell ref="B12:B13"/>
    <mergeCell ref="A4:B6"/>
    <mergeCell ref="C4:D6"/>
    <mergeCell ref="E4:G6"/>
    <mergeCell ref="J4:L4"/>
    <mergeCell ref="N4:P4"/>
    <mergeCell ref="Q4:S5"/>
    <mergeCell ref="J5:L5"/>
    <mergeCell ref="N5:P5"/>
    <mergeCell ref="J6:L6"/>
    <mergeCell ref="N6:P6"/>
    <mergeCell ref="A1:S1"/>
    <mergeCell ref="A3:B3"/>
    <mergeCell ref="C3:D3"/>
    <mergeCell ref="E3:G3"/>
    <mergeCell ref="J3:L3"/>
    <mergeCell ref="N3:P3"/>
    <mergeCell ref="Q3:S3"/>
  </mergeCells>
  <printOptions/>
  <pageMargins left="0.7" right="0.7" top="0.75" bottom="0.75" header="0.3" footer="0.3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3">
      <selection activeCell="E34" sqref="E34:F34"/>
    </sheetView>
  </sheetViews>
  <sheetFormatPr defaultColWidth="8.88671875" defaultRowHeight="13.5"/>
  <sheetData>
    <row r="1" spans="1:19" ht="27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ht="19.5" thickBot="1">
      <c r="B2" s="12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2"/>
      <c r="Q2" s="2"/>
      <c r="R2" s="2"/>
      <c r="S2" s="2"/>
    </row>
    <row r="3" spans="1:19" ht="23.25" thickBot="1">
      <c r="A3" s="29" t="s">
        <v>40</v>
      </c>
      <c r="B3" s="30"/>
      <c r="C3" s="29" t="s">
        <v>41</v>
      </c>
      <c r="D3" s="30"/>
      <c r="E3" s="29" t="s">
        <v>42</v>
      </c>
      <c r="F3" s="31"/>
      <c r="G3" s="30"/>
      <c r="H3" s="20" t="s">
        <v>29</v>
      </c>
      <c r="I3" s="21" t="s">
        <v>32</v>
      </c>
      <c r="J3" s="32" t="s">
        <v>33</v>
      </c>
      <c r="K3" s="33"/>
      <c r="L3" s="34"/>
      <c r="M3" s="21" t="s">
        <v>32</v>
      </c>
      <c r="N3" s="33" t="s">
        <v>33</v>
      </c>
      <c r="O3" s="33"/>
      <c r="P3" s="34"/>
      <c r="Q3" s="35" t="s">
        <v>39</v>
      </c>
      <c r="R3" s="36"/>
      <c r="S3" s="37"/>
    </row>
    <row r="4" spans="1:19" ht="14.25" thickBot="1">
      <c r="A4" s="38">
        <v>3</v>
      </c>
      <c r="B4" s="39"/>
      <c r="C4" s="38"/>
      <c r="D4" s="39"/>
      <c r="E4" s="38"/>
      <c r="F4" s="44"/>
      <c r="G4" s="39"/>
      <c r="H4" s="18">
        <v>1</v>
      </c>
      <c r="I4" s="19">
        <v>1</v>
      </c>
      <c r="J4" s="47">
        <v>197</v>
      </c>
      <c r="K4" s="48"/>
      <c r="L4" s="49"/>
      <c r="M4" s="19">
        <v>2</v>
      </c>
      <c r="N4" s="50">
        <v>194</v>
      </c>
      <c r="O4" s="51"/>
      <c r="P4" s="52"/>
      <c r="Q4" s="53">
        <f>S10+Q24+O30+L34</f>
        <v>188.38730467070218</v>
      </c>
      <c r="R4" s="54"/>
      <c r="S4" s="55"/>
    </row>
    <row r="5" spans="1:19" ht="14.25" thickBot="1">
      <c r="A5" s="40"/>
      <c r="B5" s="41"/>
      <c r="C5" s="40"/>
      <c r="D5" s="41"/>
      <c r="E5" s="40"/>
      <c r="F5" s="45"/>
      <c r="G5" s="41"/>
      <c r="H5" s="16">
        <v>2</v>
      </c>
      <c r="I5" s="17">
        <v>1</v>
      </c>
      <c r="J5" s="56">
        <v>199</v>
      </c>
      <c r="K5" s="57"/>
      <c r="L5" s="58"/>
      <c r="M5" s="17">
        <v>2</v>
      </c>
      <c r="N5" s="56">
        <v>198</v>
      </c>
      <c r="O5" s="57"/>
      <c r="P5" s="58"/>
      <c r="Q5" s="53"/>
      <c r="R5" s="54"/>
      <c r="S5" s="55"/>
    </row>
    <row r="6" spans="1:19" ht="14.25" thickBot="1">
      <c r="A6" s="42"/>
      <c r="B6" s="43"/>
      <c r="C6" s="42"/>
      <c r="D6" s="43"/>
      <c r="E6" s="42"/>
      <c r="F6" s="46"/>
      <c r="G6" s="43"/>
      <c r="H6" s="14">
        <v>3</v>
      </c>
      <c r="I6" s="15">
        <v>1</v>
      </c>
      <c r="J6" s="59">
        <v>194</v>
      </c>
      <c r="K6" s="60"/>
      <c r="L6" s="61"/>
      <c r="M6" s="15">
        <v>2</v>
      </c>
      <c r="N6" s="62">
        <v>194</v>
      </c>
      <c r="O6" s="63"/>
      <c r="P6" s="64"/>
      <c r="Q6" s="65" t="s">
        <v>36</v>
      </c>
      <c r="R6" s="66"/>
      <c r="S6" s="67"/>
    </row>
    <row r="7" ht="14.25" thickBot="1"/>
    <row r="8" spans="1:19" ht="13.5">
      <c r="A8" s="68" t="s">
        <v>3</v>
      </c>
      <c r="B8" s="69"/>
      <c r="C8" s="4"/>
      <c r="D8" s="69" t="s">
        <v>35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2"/>
    </row>
    <row r="9" spans="1:19" ht="40.5">
      <c r="A9" s="70"/>
      <c r="B9" s="71"/>
      <c r="C9" s="6"/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37</v>
      </c>
      <c r="J9" s="6" t="s">
        <v>9</v>
      </c>
      <c r="K9" s="6" t="s">
        <v>10</v>
      </c>
      <c r="L9" s="6" t="s">
        <v>11</v>
      </c>
      <c r="M9" s="7" t="s">
        <v>12</v>
      </c>
      <c r="N9" s="7" t="s">
        <v>54</v>
      </c>
      <c r="O9" s="6" t="s">
        <v>38</v>
      </c>
      <c r="P9" s="7" t="s">
        <v>13</v>
      </c>
      <c r="Q9" s="7" t="s">
        <v>14</v>
      </c>
      <c r="R9" s="7" t="s">
        <v>15</v>
      </c>
      <c r="S9" s="8" t="s">
        <v>16</v>
      </c>
    </row>
    <row r="10" spans="1:19" ht="13.5">
      <c r="A10" s="73" t="s">
        <v>0</v>
      </c>
      <c r="B10" s="76" t="s">
        <v>44</v>
      </c>
      <c r="C10" s="9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78">
        <f>SUM(D11:M11)+MAX(N11,O11)</f>
        <v>7.396862021227503</v>
      </c>
      <c r="Q10" s="79">
        <v>6</v>
      </c>
      <c r="R10" s="79">
        <f>P10+Q10</f>
        <v>13.396862021227502</v>
      </c>
      <c r="S10" s="81">
        <f>SUM(R10:R21)</f>
        <v>142.88730467070218</v>
      </c>
    </row>
    <row r="11" spans="1:19" ht="13.5">
      <c r="A11" s="74"/>
      <c r="B11" s="77"/>
      <c r="C11" s="9" t="s">
        <v>31</v>
      </c>
      <c r="D11" s="10">
        <f>(9/11)*(($J$4+1)-D10)/$J$4</f>
        <v>0.8223350253807107</v>
      </c>
      <c r="E11" s="10">
        <f aca="true" t="shared" si="0" ref="E11:O11">(9/11)*(($J$4+1)-E10)/$J$4</f>
        <v>0.8223350253807107</v>
      </c>
      <c r="F11" s="10">
        <f t="shared" si="0"/>
        <v>0.8223350253807107</v>
      </c>
      <c r="G11" s="10">
        <f t="shared" si="0"/>
        <v>0.8223350253807107</v>
      </c>
      <c r="H11" s="10">
        <f t="shared" si="0"/>
        <v>0.8223350253807107</v>
      </c>
      <c r="I11" s="10">
        <f t="shared" si="0"/>
        <v>0.8223350253807107</v>
      </c>
      <c r="J11" s="10">
        <f>IF(J10=1,9/11,IF(J10=2,6/11,3/11))</f>
        <v>0.2727272727272727</v>
      </c>
      <c r="K11" s="10">
        <f>IF(K10=1,9/11,IF(K10=2,6/11,3/11))</f>
        <v>0.2727272727272727</v>
      </c>
      <c r="L11" s="10">
        <f>IF(L10=1,9/11,IF(L10=2,6/11,3/11))</f>
        <v>0.2727272727272727</v>
      </c>
      <c r="M11" s="10">
        <f t="shared" si="0"/>
        <v>0.8223350253807107</v>
      </c>
      <c r="N11" s="10">
        <f t="shared" si="0"/>
        <v>0.8223350253807107</v>
      </c>
      <c r="O11" s="10">
        <f t="shared" si="0"/>
        <v>0.8223350253807107</v>
      </c>
      <c r="P11" s="78"/>
      <c r="Q11" s="79"/>
      <c r="R11" s="80"/>
      <c r="S11" s="81"/>
    </row>
    <row r="12" spans="1:19" ht="13.5">
      <c r="A12" s="74"/>
      <c r="B12" s="76" t="s">
        <v>45</v>
      </c>
      <c r="C12" s="9" t="s">
        <v>30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78">
        <f>SUM(D13:M13)+MAX(N13,O13)</f>
        <v>7.397375820056231</v>
      </c>
      <c r="Q12" s="83">
        <v>6</v>
      </c>
      <c r="R12" s="79">
        <f>P12+Q12</f>
        <v>13.397375820056231</v>
      </c>
      <c r="S12" s="81"/>
    </row>
    <row r="13" spans="1:19" ht="13.5">
      <c r="A13" s="75"/>
      <c r="B13" s="77"/>
      <c r="C13" s="9" t="s">
        <v>31</v>
      </c>
      <c r="D13" s="10">
        <f>(9/11)*(($N$4+1)-D12)/$N$4</f>
        <v>0.8223992502343018</v>
      </c>
      <c r="E13" s="10">
        <f aca="true" t="shared" si="1" ref="E13:O13">(9/11)*(($N$4+1)-E12)/$N$4</f>
        <v>0.8223992502343018</v>
      </c>
      <c r="F13" s="10">
        <f t="shared" si="1"/>
        <v>0.8223992502343018</v>
      </c>
      <c r="G13" s="10">
        <f t="shared" si="1"/>
        <v>0.8223992502343018</v>
      </c>
      <c r="H13" s="10">
        <f t="shared" si="1"/>
        <v>0.8223992502343018</v>
      </c>
      <c r="I13" s="10">
        <f t="shared" si="1"/>
        <v>0.8223992502343018</v>
      </c>
      <c r="J13" s="10">
        <f>IF(J12=1,9/11,IF(J12=2,6/11,3/11))</f>
        <v>0.2727272727272727</v>
      </c>
      <c r="K13" s="10">
        <f>IF(K12=1,9/11,IF(K12=2,6/11,3/11))</f>
        <v>0.2727272727272727</v>
      </c>
      <c r="L13" s="10">
        <f>IF(L12=1,9/11,IF(L12=2,6/11,3/11))</f>
        <v>0.2727272727272727</v>
      </c>
      <c r="M13" s="10">
        <f t="shared" si="1"/>
        <v>0.8223992502343018</v>
      </c>
      <c r="N13" s="10">
        <f t="shared" si="1"/>
        <v>0.8223992502343018</v>
      </c>
      <c r="O13" s="10">
        <f t="shared" si="1"/>
        <v>0.8223992502343018</v>
      </c>
      <c r="P13" s="78"/>
      <c r="Q13" s="84"/>
      <c r="R13" s="80"/>
      <c r="S13" s="81"/>
    </row>
    <row r="14" spans="1:19" ht="13.5">
      <c r="A14" s="73" t="s">
        <v>1</v>
      </c>
      <c r="B14" s="76" t="s">
        <v>44</v>
      </c>
      <c r="C14" s="9" t="s">
        <v>30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78">
        <f>SUM(D15:M15)+MAX(N15,O15)</f>
        <v>11.094792142530835</v>
      </c>
      <c r="Q14" s="83">
        <v>9</v>
      </c>
      <c r="R14" s="79">
        <f>P14+Q14</f>
        <v>20.094792142530835</v>
      </c>
      <c r="S14" s="81"/>
    </row>
    <row r="15" spans="1:19" ht="13.5">
      <c r="A15" s="74"/>
      <c r="B15" s="77"/>
      <c r="C15" s="9" t="s">
        <v>31</v>
      </c>
      <c r="D15" s="10">
        <f>(13.5/11)*(($J$5+1)-D14)/$J$5</f>
        <v>1.2334399269072636</v>
      </c>
      <c r="E15" s="10">
        <f aca="true" t="shared" si="2" ref="E15:O15">(13.5/11)*(($J$5+1)-E14)/$J$5</f>
        <v>1.2334399269072636</v>
      </c>
      <c r="F15" s="10">
        <f t="shared" si="2"/>
        <v>1.2334399269072636</v>
      </c>
      <c r="G15" s="10">
        <f t="shared" si="2"/>
        <v>1.2334399269072636</v>
      </c>
      <c r="H15" s="10">
        <f t="shared" si="2"/>
        <v>1.2334399269072636</v>
      </c>
      <c r="I15" s="10">
        <f t="shared" si="2"/>
        <v>1.2334399269072636</v>
      </c>
      <c r="J15" s="10">
        <f>IF(J14=1,13.5/11,IF(J14=2,9/11,4.5/11))</f>
        <v>0.4090909090909091</v>
      </c>
      <c r="K15" s="10">
        <f>IF(K14=1,13.5/11,IF(K14=2,9/11,4.5/11))</f>
        <v>0.4090909090909091</v>
      </c>
      <c r="L15" s="10">
        <f>IF(L14=1,13.5/11,IF(L14=2,9/11,4.5/11))</f>
        <v>0.4090909090909091</v>
      </c>
      <c r="M15" s="10">
        <f t="shared" si="2"/>
        <v>1.2334399269072636</v>
      </c>
      <c r="N15" s="10">
        <f t="shared" si="2"/>
        <v>1.2334399269072636</v>
      </c>
      <c r="O15" s="10">
        <f t="shared" si="2"/>
        <v>1.2334399269072636</v>
      </c>
      <c r="P15" s="78"/>
      <c r="Q15" s="84"/>
      <c r="R15" s="80"/>
      <c r="S15" s="81"/>
    </row>
    <row r="16" spans="1:19" ht="13.5">
      <c r="A16" s="74"/>
      <c r="B16" s="76" t="s">
        <v>45</v>
      </c>
      <c r="C16" s="9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78">
        <f>SUM(D17:M17)+MAX(N17,O17)</f>
        <v>11.095041322314051</v>
      </c>
      <c r="Q16" s="83">
        <v>9</v>
      </c>
      <c r="R16" s="79">
        <f>P16+Q16</f>
        <v>20.095041322314053</v>
      </c>
      <c r="S16" s="81"/>
    </row>
    <row r="17" spans="1:19" ht="13.5">
      <c r="A17" s="75"/>
      <c r="B17" s="77"/>
      <c r="C17" s="9" t="s">
        <v>31</v>
      </c>
      <c r="D17" s="10">
        <f>(13.5/11)*(($N$5+1)-D16)/$N$5</f>
        <v>1.2334710743801653</v>
      </c>
      <c r="E17" s="10">
        <f aca="true" t="shared" si="3" ref="E17:O17">(13.5/11)*(($N$5+1)-E16)/$N$5</f>
        <v>1.2334710743801653</v>
      </c>
      <c r="F17" s="10">
        <f t="shared" si="3"/>
        <v>1.2334710743801653</v>
      </c>
      <c r="G17" s="10">
        <f t="shared" si="3"/>
        <v>1.2334710743801653</v>
      </c>
      <c r="H17" s="10">
        <f t="shared" si="3"/>
        <v>1.2334710743801653</v>
      </c>
      <c r="I17" s="10">
        <f t="shared" si="3"/>
        <v>1.2334710743801653</v>
      </c>
      <c r="J17" s="10">
        <f>IF(J16=1,13.5/11,IF(J16=2,9/11,4.5/11))</f>
        <v>0.4090909090909091</v>
      </c>
      <c r="K17" s="10">
        <f>IF(K16=1,13.5/11,IF(K16=2,9/11,4.5/11))</f>
        <v>0.4090909090909091</v>
      </c>
      <c r="L17" s="10">
        <f>IF(L16=1,13.5/11,IF(L16=2,9/11,4.5/11))</f>
        <v>0.4090909090909091</v>
      </c>
      <c r="M17" s="10">
        <f t="shared" si="3"/>
        <v>1.2334710743801653</v>
      </c>
      <c r="N17" s="10">
        <f t="shared" si="3"/>
        <v>1.2334710743801653</v>
      </c>
      <c r="O17" s="10">
        <f t="shared" si="3"/>
        <v>1.2334710743801653</v>
      </c>
      <c r="P17" s="78"/>
      <c r="Q17" s="84"/>
      <c r="R17" s="80"/>
      <c r="S17" s="81"/>
    </row>
    <row r="18" spans="1:19" ht="13.5">
      <c r="A18" s="73" t="s">
        <v>43</v>
      </c>
      <c r="B18" s="76" t="s">
        <v>44</v>
      </c>
      <c r="C18" s="9" t="s">
        <v>30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78">
        <f>SUM(D19:O19)</f>
        <v>21.231255857544518</v>
      </c>
      <c r="Q18" s="83">
        <v>15</v>
      </c>
      <c r="R18" s="79">
        <f>P18+Q18</f>
        <v>36.23125585754452</v>
      </c>
      <c r="S18" s="81"/>
    </row>
    <row r="19" spans="1:19" ht="13.5">
      <c r="A19" s="74"/>
      <c r="B19" s="77"/>
      <c r="C19" s="9" t="s">
        <v>31</v>
      </c>
      <c r="D19" s="10">
        <f aca="true" t="shared" si="4" ref="D19:I19">(22.5/11)*(($J$6+1)-D18)/$J$6</f>
        <v>2.0559981255857545</v>
      </c>
      <c r="E19" s="10">
        <f t="shared" si="4"/>
        <v>2.0559981255857545</v>
      </c>
      <c r="F19" s="10">
        <f t="shared" si="4"/>
        <v>2.0559981255857545</v>
      </c>
      <c r="G19" s="10">
        <f t="shared" si="4"/>
        <v>2.0559981255857545</v>
      </c>
      <c r="H19" s="10">
        <f t="shared" si="4"/>
        <v>2.0559981255857545</v>
      </c>
      <c r="I19" s="10">
        <f t="shared" si="4"/>
        <v>2.0559981255857545</v>
      </c>
      <c r="J19" s="10">
        <f>IF(J18=1,22.5/11,IF(J18=2,20/11,10/11))</f>
        <v>0.9090909090909091</v>
      </c>
      <c r="K19" s="10">
        <f>IF(K18=1,22.5/11,IF(K18=2,20/11,10/11))</f>
        <v>0.9090909090909091</v>
      </c>
      <c r="L19" s="10">
        <f>IF(L18=1,22.5/11,IF(L18=2,20/11,10/11))</f>
        <v>0.9090909090909091</v>
      </c>
      <c r="M19" s="10">
        <f>(22.5/11)*(($J$6+1)-M18)/$J$6</f>
        <v>2.0559981255857545</v>
      </c>
      <c r="N19" s="10">
        <f>(22.5/11)*(($J$6+1)-N18)/$J$6</f>
        <v>2.0559981255857545</v>
      </c>
      <c r="O19" s="10">
        <f>(22.5/11)*(($J$6+1)-O18)/$J$6</f>
        <v>2.0559981255857545</v>
      </c>
      <c r="P19" s="78"/>
      <c r="Q19" s="84"/>
      <c r="R19" s="80"/>
      <c r="S19" s="81"/>
    </row>
    <row r="20" spans="1:19" ht="13.5">
      <c r="A20" s="74"/>
      <c r="B20" s="76" t="s">
        <v>45</v>
      </c>
      <c r="C20" s="9" t="s">
        <v>30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78">
        <f>SUM(D21:O21)</f>
        <v>24.67197750702906</v>
      </c>
      <c r="Q20" s="79">
        <v>15</v>
      </c>
      <c r="R20" s="79">
        <f>P20+Q20</f>
        <v>39.671977507029055</v>
      </c>
      <c r="S20" s="81"/>
    </row>
    <row r="21" spans="1:19" ht="14.25" thickBot="1">
      <c r="A21" s="85"/>
      <c r="B21" s="86"/>
      <c r="C21" s="24" t="s">
        <v>31</v>
      </c>
      <c r="D21" s="27">
        <f aca="true" t="shared" si="5" ref="D21:O21">(22.5/11)*(($N$6+1)-D20)/$N$6</f>
        <v>2.0559981255857545</v>
      </c>
      <c r="E21" s="27">
        <f t="shared" si="5"/>
        <v>2.0559981255857545</v>
      </c>
      <c r="F21" s="27">
        <f t="shared" si="5"/>
        <v>2.0559981255857545</v>
      </c>
      <c r="G21" s="27">
        <f t="shared" si="5"/>
        <v>2.0559981255857545</v>
      </c>
      <c r="H21" s="27">
        <f t="shared" si="5"/>
        <v>2.0559981255857545</v>
      </c>
      <c r="I21" s="27">
        <f t="shared" si="5"/>
        <v>2.0559981255857545</v>
      </c>
      <c r="J21" s="27">
        <f t="shared" si="5"/>
        <v>2.0559981255857545</v>
      </c>
      <c r="K21" s="27">
        <f t="shared" si="5"/>
        <v>2.0559981255857545</v>
      </c>
      <c r="L21" s="27">
        <f t="shared" si="5"/>
        <v>2.0559981255857545</v>
      </c>
      <c r="M21" s="27">
        <f t="shared" si="5"/>
        <v>2.0559981255857545</v>
      </c>
      <c r="N21" s="27">
        <f t="shared" si="5"/>
        <v>2.0559981255857545</v>
      </c>
      <c r="O21" s="27">
        <f t="shared" si="5"/>
        <v>2.0559981255857545</v>
      </c>
      <c r="P21" s="78"/>
      <c r="Q21" s="87"/>
      <c r="R21" s="80"/>
      <c r="S21" s="82"/>
    </row>
    <row r="22" spans="1:19" ht="14.2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3.5">
      <c r="A23" s="88" t="s">
        <v>48</v>
      </c>
      <c r="B23" s="89"/>
      <c r="C23" s="89"/>
      <c r="D23" s="89"/>
      <c r="E23" s="90" t="s">
        <v>17</v>
      </c>
      <c r="F23" s="91"/>
      <c r="G23" s="90" t="s">
        <v>18</v>
      </c>
      <c r="H23" s="91" t="s">
        <v>18</v>
      </c>
      <c r="I23" s="90" t="s">
        <v>46</v>
      </c>
      <c r="J23" s="91"/>
      <c r="K23" s="90" t="s">
        <v>47</v>
      </c>
      <c r="L23" s="91"/>
      <c r="M23" s="90" t="s">
        <v>31</v>
      </c>
      <c r="N23" s="92"/>
      <c r="O23" s="92"/>
      <c r="P23" s="91"/>
      <c r="Q23" s="93" t="s">
        <v>19</v>
      </c>
      <c r="R23" s="94"/>
      <c r="S23" s="95"/>
    </row>
    <row r="24" spans="1:19" ht="13.5">
      <c r="A24" s="96" t="s">
        <v>0</v>
      </c>
      <c r="B24" s="80"/>
      <c r="C24" s="80"/>
      <c r="D24" s="80"/>
      <c r="E24" s="97">
        <v>0</v>
      </c>
      <c r="F24" s="98"/>
      <c r="G24" s="97">
        <v>0</v>
      </c>
      <c r="H24" s="98"/>
      <c r="I24" s="97">
        <v>0</v>
      </c>
      <c r="J24" s="98"/>
      <c r="K24" s="97">
        <v>0</v>
      </c>
      <c r="L24" s="98"/>
      <c r="M24" s="97">
        <f>IF(E24+INT((G24+I24+K24)/3)&gt;=6,2.4,IF(E24+INT((G24+I24+K24)/3)&gt;=5,3,IF(E24+INT((G24+I24+K24)/3)&gt;=4,3.6,IF(E24+INT((G24+I24+K24)/3)&gt;=3,4.2,IF(E24+INT((G24+I24+K24)/3)&gt;=2,4.8,IF(E24+INT((G24+I24+K24)/3)&gt;=1,5.4,6))))))</f>
        <v>6</v>
      </c>
      <c r="N24" s="99"/>
      <c r="O24" s="99"/>
      <c r="P24" s="98"/>
      <c r="Q24" s="108">
        <f>SUM(M24:P26)</f>
        <v>20</v>
      </c>
      <c r="R24" s="109"/>
      <c r="S24" s="110"/>
    </row>
    <row r="25" spans="1:19" ht="13.5">
      <c r="A25" s="96" t="s">
        <v>1</v>
      </c>
      <c r="B25" s="80"/>
      <c r="C25" s="80"/>
      <c r="D25" s="80"/>
      <c r="E25" s="97">
        <v>0</v>
      </c>
      <c r="F25" s="98"/>
      <c r="G25" s="97">
        <v>0</v>
      </c>
      <c r="H25" s="98"/>
      <c r="I25" s="97">
        <v>0</v>
      </c>
      <c r="J25" s="98"/>
      <c r="K25" s="97">
        <v>0</v>
      </c>
      <c r="L25" s="98"/>
      <c r="M25" s="97">
        <f>IF(E25+INT((G25+I25+K25)/3)&gt;=6,2.4,IF(E25+INT((G25+I25+K25)/3)&gt;=5,38,IF(E25+INT((G25+I25+K25)/3)&gt;=4,3.6,IF(E25+INT((G25+I25+K25)/3)&gt;=3,4.2,IF(E25+INT((G25+I25+K25)/3)&gt;=2,4,IF(E25+INT((G25+I25+K25)/3)&gt;=1,5.4,7))))))</f>
        <v>7</v>
      </c>
      <c r="N25" s="99"/>
      <c r="O25" s="99"/>
      <c r="P25" s="98"/>
      <c r="Q25" s="111"/>
      <c r="R25" s="112"/>
      <c r="S25" s="113"/>
    </row>
    <row r="26" spans="1:19" ht="14.25" thickBot="1">
      <c r="A26" s="100" t="s">
        <v>2</v>
      </c>
      <c r="B26" s="101"/>
      <c r="C26" s="101"/>
      <c r="D26" s="101"/>
      <c r="E26" s="102">
        <v>0</v>
      </c>
      <c r="F26" s="103"/>
      <c r="G26" s="102">
        <v>0</v>
      </c>
      <c r="H26" s="103"/>
      <c r="I26" s="102">
        <v>0</v>
      </c>
      <c r="J26" s="103"/>
      <c r="K26" s="102">
        <v>1</v>
      </c>
      <c r="L26" s="103"/>
      <c r="M26" s="102">
        <f>IF(E26+INT((G26+I26+K26)/3)&gt;=6,2.4,IF(E26+INT((G26+I26+K26)/3)&gt;=5,38,IF(E26+INT((G26+I26+K26)/3)&gt;=4,3.6,IF(E26+INT((G26+I26+K26)/3)&gt;=3,4.2,IF(E26+INT((G26+I26+K26)/3)&gt;=2,4,IF(E26+INT((G26+I26+K26)/3)&gt;=1,5.4,7))))))</f>
        <v>7</v>
      </c>
      <c r="N26" s="104"/>
      <c r="O26" s="104"/>
      <c r="P26" s="103"/>
      <c r="Q26" s="114"/>
      <c r="R26" s="115"/>
      <c r="S26" s="116"/>
    </row>
    <row r="27" spans="1:19" ht="14.25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3.5">
      <c r="A28" s="105" t="s">
        <v>27</v>
      </c>
      <c r="B28" s="106"/>
      <c r="C28" s="106"/>
      <c r="D28" s="106"/>
      <c r="E28" s="107"/>
      <c r="F28" s="90" t="s">
        <v>25</v>
      </c>
      <c r="G28" s="92"/>
      <c r="H28" s="92"/>
      <c r="I28" s="92"/>
      <c r="J28" s="92"/>
      <c r="K28" s="92"/>
      <c r="L28" s="92"/>
      <c r="M28" s="92"/>
      <c r="N28" s="91"/>
      <c r="O28" s="69" t="s">
        <v>19</v>
      </c>
      <c r="P28" s="69"/>
      <c r="Q28" s="69"/>
      <c r="R28" s="69" t="s">
        <v>20</v>
      </c>
      <c r="S28" s="72"/>
    </row>
    <row r="29" spans="1:19" ht="13.5">
      <c r="A29" s="118" t="s">
        <v>26</v>
      </c>
      <c r="B29" s="119"/>
      <c r="C29" s="119"/>
      <c r="D29" s="119"/>
      <c r="E29" s="120"/>
      <c r="F29" s="71" t="s">
        <v>0</v>
      </c>
      <c r="G29" s="71"/>
      <c r="H29" s="71" t="s">
        <v>1</v>
      </c>
      <c r="I29" s="71"/>
      <c r="J29" s="122" t="s">
        <v>2</v>
      </c>
      <c r="K29" s="123"/>
      <c r="L29" s="122" t="s">
        <v>21</v>
      </c>
      <c r="M29" s="124"/>
      <c r="N29" s="123"/>
      <c r="O29" s="71"/>
      <c r="P29" s="71"/>
      <c r="Q29" s="71"/>
      <c r="R29" s="71"/>
      <c r="S29" s="117"/>
    </row>
    <row r="30" spans="1:19" ht="14.25" thickBot="1">
      <c r="A30" s="125" t="s">
        <v>22</v>
      </c>
      <c r="B30" s="126"/>
      <c r="C30" s="126"/>
      <c r="D30" s="126"/>
      <c r="E30" s="22">
        <v>60</v>
      </c>
      <c r="F30" s="102"/>
      <c r="G30" s="103"/>
      <c r="H30" s="102"/>
      <c r="I30" s="103"/>
      <c r="J30" s="102">
        <v>60</v>
      </c>
      <c r="K30" s="103"/>
      <c r="L30" s="127">
        <v>51</v>
      </c>
      <c r="M30" s="126"/>
      <c r="N30" s="128"/>
      <c r="O30" s="101">
        <f>IF(E30=20,IF(L30&gt;20,20,IF(L30&gt;=15,L30,IF(L30&lt;2,8,INT(L30/2)+8))),IF(L30&lt;5,8,IF(L30&gt;=60,20,INT((L30)/5)+8)))</f>
        <v>18</v>
      </c>
      <c r="P30" s="101"/>
      <c r="Q30" s="101"/>
      <c r="R30" s="101"/>
      <c r="S30" s="121"/>
    </row>
    <row r="31" spans="1:19" ht="14.25" thickBo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3.5">
      <c r="A32" s="105" t="s">
        <v>28</v>
      </c>
      <c r="B32" s="106"/>
      <c r="C32" s="106"/>
      <c r="D32" s="107"/>
      <c r="E32" s="25" t="s">
        <v>49</v>
      </c>
      <c r="F32" s="26"/>
      <c r="G32" s="25" t="s">
        <v>50</v>
      </c>
      <c r="H32" s="26"/>
      <c r="I32" s="93" t="s">
        <v>51</v>
      </c>
      <c r="J32" s="94"/>
      <c r="K32" s="95"/>
      <c r="L32" s="93" t="s">
        <v>52</v>
      </c>
      <c r="M32" s="94"/>
      <c r="N32" s="95"/>
      <c r="O32" s="11"/>
      <c r="P32" s="11"/>
      <c r="Q32" s="11"/>
      <c r="R32" s="11"/>
      <c r="S32" s="11"/>
    </row>
    <row r="33" spans="1:14" ht="13.5">
      <c r="A33" s="118"/>
      <c r="B33" s="119"/>
      <c r="C33" s="119"/>
      <c r="D33" s="120"/>
      <c r="E33" s="122" t="s">
        <v>23</v>
      </c>
      <c r="F33" s="123"/>
      <c r="G33" s="122" t="s">
        <v>53</v>
      </c>
      <c r="H33" s="123"/>
      <c r="I33" s="132"/>
      <c r="J33" s="133"/>
      <c r="K33" s="134"/>
      <c r="L33" s="132"/>
      <c r="M33" s="133"/>
      <c r="N33" s="134"/>
    </row>
    <row r="34" spans="1:14" ht="14.25" thickBot="1">
      <c r="A34" s="100" t="s">
        <v>24</v>
      </c>
      <c r="B34" s="101"/>
      <c r="C34" s="101"/>
      <c r="D34" s="101"/>
      <c r="E34" s="102">
        <v>3</v>
      </c>
      <c r="F34" s="103"/>
      <c r="G34" s="102"/>
      <c r="H34" s="103"/>
      <c r="I34" s="129">
        <f>IF((E34*0.5)&gt;4,4,(E34*0.5))+6</f>
        <v>7.5</v>
      </c>
      <c r="J34" s="130"/>
      <c r="K34" s="131"/>
      <c r="L34" s="129">
        <f>IF(IF((IF((H34*0.5)&gt;4,4,(H34*0.5))+6)&gt;10,10,I34+(G34*0.1))&gt;10,10,IF((IF((H34*0.5)&gt;4,4,(H34*0.5))+6)&gt;10,10,I34+(G34*0.1)))</f>
        <v>7.5</v>
      </c>
      <c r="M34" s="130"/>
      <c r="N34" s="131"/>
    </row>
    <row r="35" spans="1:11" ht="13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100">
    <mergeCell ref="A34:D34"/>
    <mergeCell ref="E34:F34"/>
    <mergeCell ref="G34:H34"/>
    <mergeCell ref="I34:K34"/>
    <mergeCell ref="L34:N34"/>
    <mergeCell ref="R30:S30"/>
    <mergeCell ref="A32:D33"/>
    <mergeCell ref="I32:K33"/>
    <mergeCell ref="L32:N33"/>
    <mergeCell ref="E33:F33"/>
    <mergeCell ref="G33:H33"/>
    <mergeCell ref="A30:D30"/>
    <mergeCell ref="F30:G30"/>
    <mergeCell ref="H30:I30"/>
    <mergeCell ref="J30:K30"/>
    <mergeCell ref="L30:N30"/>
    <mergeCell ref="O30:Q30"/>
    <mergeCell ref="R28:S29"/>
    <mergeCell ref="A29:E29"/>
    <mergeCell ref="F29:G29"/>
    <mergeCell ref="H29:I29"/>
    <mergeCell ref="J29:K29"/>
    <mergeCell ref="L29:N29"/>
    <mergeCell ref="I26:J26"/>
    <mergeCell ref="K26:L26"/>
    <mergeCell ref="M26:P26"/>
    <mergeCell ref="A28:E28"/>
    <mergeCell ref="F28:N28"/>
    <mergeCell ref="O28:Q29"/>
    <mergeCell ref="Q24:S26"/>
    <mergeCell ref="A25:D25"/>
    <mergeCell ref="E25:F25"/>
    <mergeCell ref="G25:H25"/>
    <mergeCell ref="I25:J25"/>
    <mergeCell ref="K25:L25"/>
    <mergeCell ref="M25:P25"/>
    <mergeCell ref="A26:D26"/>
    <mergeCell ref="E26:F26"/>
    <mergeCell ref="G26:H26"/>
    <mergeCell ref="A24:D24"/>
    <mergeCell ref="E24:F24"/>
    <mergeCell ref="G24:H24"/>
    <mergeCell ref="I24:J24"/>
    <mergeCell ref="K24:L24"/>
    <mergeCell ref="M24:P24"/>
    <mergeCell ref="R20:R21"/>
    <mergeCell ref="A23:D23"/>
    <mergeCell ref="E23:F23"/>
    <mergeCell ref="G23:H23"/>
    <mergeCell ref="I23:J23"/>
    <mergeCell ref="K23:L23"/>
    <mergeCell ref="M23:P23"/>
    <mergeCell ref="Q23:S23"/>
    <mergeCell ref="Q16:Q17"/>
    <mergeCell ref="R16:R17"/>
    <mergeCell ref="A18:A21"/>
    <mergeCell ref="B18:B19"/>
    <mergeCell ref="P18:P19"/>
    <mergeCell ref="Q18:Q19"/>
    <mergeCell ref="R18:R19"/>
    <mergeCell ref="B20:B21"/>
    <mergeCell ref="P20:P21"/>
    <mergeCell ref="Q20:Q21"/>
    <mergeCell ref="P12:P13"/>
    <mergeCell ref="Q12:Q13"/>
    <mergeCell ref="R12:R13"/>
    <mergeCell ref="A14:A17"/>
    <mergeCell ref="B14:B15"/>
    <mergeCell ref="P14:P15"/>
    <mergeCell ref="Q14:Q15"/>
    <mergeCell ref="R14:R15"/>
    <mergeCell ref="B16:B17"/>
    <mergeCell ref="P16:P17"/>
    <mergeCell ref="Q6:S6"/>
    <mergeCell ref="A8:B9"/>
    <mergeCell ref="D8:S8"/>
    <mergeCell ref="A10:A13"/>
    <mergeCell ref="B10:B11"/>
    <mergeCell ref="P10:P11"/>
    <mergeCell ref="Q10:Q11"/>
    <mergeCell ref="R10:R11"/>
    <mergeCell ref="S10:S21"/>
    <mergeCell ref="B12:B13"/>
    <mergeCell ref="A4:B6"/>
    <mergeCell ref="C4:D6"/>
    <mergeCell ref="E4:G6"/>
    <mergeCell ref="J4:L4"/>
    <mergeCell ref="N4:P4"/>
    <mergeCell ref="Q4:S5"/>
    <mergeCell ref="J5:L5"/>
    <mergeCell ref="N5:P5"/>
    <mergeCell ref="J6:L6"/>
    <mergeCell ref="N6:P6"/>
    <mergeCell ref="A1:S1"/>
    <mergeCell ref="A3:B3"/>
    <mergeCell ref="C3:D3"/>
    <mergeCell ref="E3:G3"/>
    <mergeCell ref="J3:L3"/>
    <mergeCell ref="N3:P3"/>
    <mergeCell ref="Q3:S3"/>
  </mergeCells>
  <printOptions/>
  <pageMargins left="0.7" right="0.7" top="0.75" bottom="0.75" header="0.3" footer="0.3"/>
  <pageSetup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3">
      <selection activeCell="E34" sqref="E34:F34"/>
    </sheetView>
  </sheetViews>
  <sheetFormatPr defaultColWidth="8.88671875" defaultRowHeight="13.5"/>
  <sheetData>
    <row r="1" spans="1:19" ht="27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ht="19.5" thickBot="1">
      <c r="B2" s="12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2"/>
      <c r="Q2" s="2"/>
      <c r="R2" s="2"/>
      <c r="S2" s="2"/>
    </row>
    <row r="3" spans="1:19" ht="23.25" thickBot="1">
      <c r="A3" s="29" t="s">
        <v>40</v>
      </c>
      <c r="B3" s="30"/>
      <c r="C3" s="29" t="s">
        <v>41</v>
      </c>
      <c r="D3" s="30"/>
      <c r="E3" s="29" t="s">
        <v>42</v>
      </c>
      <c r="F3" s="31"/>
      <c r="G3" s="30"/>
      <c r="H3" s="20" t="s">
        <v>29</v>
      </c>
      <c r="I3" s="21" t="s">
        <v>32</v>
      </c>
      <c r="J3" s="32" t="s">
        <v>33</v>
      </c>
      <c r="K3" s="33"/>
      <c r="L3" s="34"/>
      <c r="M3" s="21" t="s">
        <v>32</v>
      </c>
      <c r="N3" s="33" t="s">
        <v>33</v>
      </c>
      <c r="O3" s="33"/>
      <c r="P3" s="34"/>
      <c r="Q3" s="35" t="s">
        <v>39</v>
      </c>
      <c r="R3" s="36"/>
      <c r="S3" s="37"/>
    </row>
    <row r="4" spans="1:19" ht="14.25" thickBot="1">
      <c r="A4" s="38">
        <v>3</v>
      </c>
      <c r="B4" s="39"/>
      <c r="C4" s="38"/>
      <c r="D4" s="39"/>
      <c r="E4" s="38"/>
      <c r="F4" s="44"/>
      <c r="G4" s="39"/>
      <c r="H4" s="18">
        <v>1</v>
      </c>
      <c r="I4" s="19">
        <v>1</v>
      </c>
      <c r="J4" s="47">
        <v>197</v>
      </c>
      <c r="K4" s="48"/>
      <c r="L4" s="49"/>
      <c r="M4" s="19">
        <v>2</v>
      </c>
      <c r="N4" s="50">
        <v>194</v>
      </c>
      <c r="O4" s="51"/>
      <c r="P4" s="52"/>
      <c r="Q4" s="53">
        <f>S10+Q24+O30+L34</f>
        <v>190.88730467070218</v>
      </c>
      <c r="R4" s="54"/>
      <c r="S4" s="55"/>
    </row>
    <row r="5" spans="1:19" ht="14.25" thickBot="1">
      <c r="A5" s="40"/>
      <c r="B5" s="41"/>
      <c r="C5" s="40"/>
      <c r="D5" s="41"/>
      <c r="E5" s="40"/>
      <c r="F5" s="45"/>
      <c r="G5" s="41"/>
      <c r="H5" s="16">
        <v>2</v>
      </c>
      <c r="I5" s="17">
        <v>1</v>
      </c>
      <c r="J5" s="56">
        <v>199</v>
      </c>
      <c r="K5" s="57"/>
      <c r="L5" s="58"/>
      <c r="M5" s="17">
        <v>2</v>
      </c>
      <c r="N5" s="56">
        <v>198</v>
      </c>
      <c r="O5" s="57"/>
      <c r="P5" s="58"/>
      <c r="Q5" s="53"/>
      <c r="R5" s="54"/>
      <c r="S5" s="55"/>
    </row>
    <row r="6" spans="1:19" ht="14.25" thickBot="1">
      <c r="A6" s="42"/>
      <c r="B6" s="43"/>
      <c r="C6" s="42"/>
      <c r="D6" s="43"/>
      <c r="E6" s="42"/>
      <c r="F6" s="46"/>
      <c r="G6" s="43"/>
      <c r="H6" s="14">
        <v>3</v>
      </c>
      <c r="I6" s="15">
        <v>1</v>
      </c>
      <c r="J6" s="59">
        <v>194</v>
      </c>
      <c r="K6" s="60"/>
      <c r="L6" s="61"/>
      <c r="M6" s="15">
        <v>2</v>
      </c>
      <c r="N6" s="62">
        <v>194</v>
      </c>
      <c r="O6" s="63"/>
      <c r="P6" s="64"/>
      <c r="Q6" s="65" t="s">
        <v>36</v>
      </c>
      <c r="R6" s="66"/>
      <c r="S6" s="67"/>
    </row>
    <row r="7" ht="14.25" thickBot="1"/>
    <row r="8" spans="1:19" ht="13.5">
      <c r="A8" s="68" t="s">
        <v>3</v>
      </c>
      <c r="B8" s="69"/>
      <c r="C8" s="4"/>
      <c r="D8" s="69" t="s">
        <v>35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2"/>
    </row>
    <row r="9" spans="1:19" ht="40.5">
      <c r="A9" s="70"/>
      <c r="B9" s="71"/>
      <c r="C9" s="6"/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37</v>
      </c>
      <c r="J9" s="6" t="s">
        <v>9</v>
      </c>
      <c r="K9" s="6" t="s">
        <v>10</v>
      </c>
      <c r="L9" s="6" t="s">
        <v>11</v>
      </c>
      <c r="M9" s="7" t="s">
        <v>12</v>
      </c>
      <c r="N9" s="7" t="s">
        <v>54</v>
      </c>
      <c r="O9" s="6" t="s">
        <v>38</v>
      </c>
      <c r="P9" s="7" t="s">
        <v>13</v>
      </c>
      <c r="Q9" s="7" t="s">
        <v>14</v>
      </c>
      <c r="R9" s="7" t="s">
        <v>15</v>
      </c>
      <c r="S9" s="8" t="s">
        <v>16</v>
      </c>
    </row>
    <row r="10" spans="1:19" ht="13.5">
      <c r="A10" s="73" t="s">
        <v>0</v>
      </c>
      <c r="B10" s="76" t="s">
        <v>44</v>
      </c>
      <c r="C10" s="9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78">
        <f>SUM(D11:M11)+MAX(N11,O11)</f>
        <v>7.396862021227503</v>
      </c>
      <c r="Q10" s="79">
        <v>6</v>
      </c>
      <c r="R10" s="79">
        <f>P10+Q10</f>
        <v>13.396862021227502</v>
      </c>
      <c r="S10" s="81">
        <f>SUM(R10:R21)</f>
        <v>142.88730467070218</v>
      </c>
    </row>
    <row r="11" spans="1:19" ht="13.5">
      <c r="A11" s="74"/>
      <c r="B11" s="77"/>
      <c r="C11" s="9" t="s">
        <v>31</v>
      </c>
      <c r="D11" s="10">
        <f>(9/11)*(($J$4+1)-D10)/$J$4</f>
        <v>0.8223350253807107</v>
      </c>
      <c r="E11" s="10">
        <f aca="true" t="shared" si="0" ref="E11:O11">(9/11)*(($J$4+1)-E10)/$J$4</f>
        <v>0.8223350253807107</v>
      </c>
      <c r="F11" s="10">
        <f t="shared" si="0"/>
        <v>0.8223350253807107</v>
      </c>
      <c r="G11" s="10">
        <f t="shared" si="0"/>
        <v>0.8223350253807107</v>
      </c>
      <c r="H11" s="10">
        <f t="shared" si="0"/>
        <v>0.8223350253807107</v>
      </c>
      <c r="I11" s="10">
        <f t="shared" si="0"/>
        <v>0.8223350253807107</v>
      </c>
      <c r="J11" s="10">
        <f>IF(J10=1,9/11,IF(J10=2,6/11,3/11))</f>
        <v>0.2727272727272727</v>
      </c>
      <c r="K11" s="10">
        <f>IF(K10=1,9/11,IF(K10=2,6/11,3/11))</f>
        <v>0.2727272727272727</v>
      </c>
      <c r="L11" s="10">
        <f>IF(L10=1,9/11,IF(L10=2,6/11,3/11))</f>
        <v>0.2727272727272727</v>
      </c>
      <c r="M11" s="10">
        <f t="shared" si="0"/>
        <v>0.8223350253807107</v>
      </c>
      <c r="N11" s="10">
        <f t="shared" si="0"/>
        <v>0.8223350253807107</v>
      </c>
      <c r="O11" s="10">
        <f t="shared" si="0"/>
        <v>0.8223350253807107</v>
      </c>
      <c r="P11" s="78"/>
      <c r="Q11" s="79"/>
      <c r="R11" s="80"/>
      <c r="S11" s="81"/>
    </row>
    <row r="12" spans="1:19" ht="13.5">
      <c r="A12" s="74"/>
      <c r="B12" s="76" t="s">
        <v>45</v>
      </c>
      <c r="C12" s="9" t="s">
        <v>30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78">
        <f>SUM(D13:M13)+MAX(N13,O13)</f>
        <v>7.397375820056231</v>
      </c>
      <c r="Q12" s="83">
        <v>6</v>
      </c>
      <c r="R12" s="79">
        <f>P12+Q12</f>
        <v>13.397375820056231</v>
      </c>
      <c r="S12" s="81"/>
    </row>
    <row r="13" spans="1:19" ht="13.5">
      <c r="A13" s="75"/>
      <c r="B13" s="77"/>
      <c r="C13" s="9" t="s">
        <v>31</v>
      </c>
      <c r="D13" s="10">
        <f>(9/11)*(($N$4+1)-D12)/$N$4</f>
        <v>0.8223992502343018</v>
      </c>
      <c r="E13" s="10">
        <f aca="true" t="shared" si="1" ref="E13:O13">(9/11)*(($N$4+1)-E12)/$N$4</f>
        <v>0.8223992502343018</v>
      </c>
      <c r="F13" s="10">
        <f t="shared" si="1"/>
        <v>0.8223992502343018</v>
      </c>
      <c r="G13" s="10">
        <f t="shared" si="1"/>
        <v>0.8223992502343018</v>
      </c>
      <c r="H13" s="10">
        <f t="shared" si="1"/>
        <v>0.8223992502343018</v>
      </c>
      <c r="I13" s="10">
        <f t="shared" si="1"/>
        <v>0.8223992502343018</v>
      </c>
      <c r="J13" s="10">
        <f>IF(J12=1,9/11,IF(J12=2,6/11,3/11))</f>
        <v>0.2727272727272727</v>
      </c>
      <c r="K13" s="10">
        <f>IF(K12=1,9/11,IF(K12=2,6/11,3/11))</f>
        <v>0.2727272727272727</v>
      </c>
      <c r="L13" s="10">
        <f>IF(L12=1,9/11,IF(L12=2,6/11,3/11))</f>
        <v>0.2727272727272727</v>
      </c>
      <c r="M13" s="10">
        <f t="shared" si="1"/>
        <v>0.8223992502343018</v>
      </c>
      <c r="N13" s="10">
        <f t="shared" si="1"/>
        <v>0.8223992502343018</v>
      </c>
      <c r="O13" s="10">
        <f t="shared" si="1"/>
        <v>0.8223992502343018</v>
      </c>
      <c r="P13" s="78"/>
      <c r="Q13" s="84"/>
      <c r="R13" s="80"/>
      <c r="S13" s="81"/>
    </row>
    <row r="14" spans="1:19" ht="13.5">
      <c r="A14" s="73" t="s">
        <v>1</v>
      </c>
      <c r="B14" s="76" t="s">
        <v>44</v>
      </c>
      <c r="C14" s="9" t="s">
        <v>30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78">
        <f>SUM(D15:M15)+MAX(N15,O15)</f>
        <v>11.094792142530835</v>
      </c>
      <c r="Q14" s="83">
        <v>9</v>
      </c>
      <c r="R14" s="79">
        <f>P14+Q14</f>
        <v>20.094792142530835</v>
      </c>
      <c r="S14" s="81"/>
    </row>
    <row r="15" spans="1:19" ht="13.5">
      <c r="A15" s="74"/>
      <c r="B15" s="77"/>
      <c r="C15" s="9" t="s">
        <v>31</v>
      </c>
      <c r="D15" s="10">
        <f>(13.5/11)*(($J$5+1)-D14)/$J$5</f>
        <v>1.2334399269072636</v>
      </c>
      <c r="E15" s="10">
        <f aca="true" t="shared" si="2" ref="E15:O15">(13.5/11)*(($J$5+1)-E14)/$J$5</f>
        <v>1.2334399269072636</v>
      </c>
      <c r="F15" s="10">
        <f t="shared" si="2"/>
        <v>1.2334399269072636</v>
      </c>
      <c r="G15" s="10">
        <f t="shared" si="2"/>
        <v>1.2334399269072636</v>
      </c>
      <c r="H15" s="10">
        <f t="shared" si="2"/>
        <v>1.2334399269072636</v>
      </c>
      <c r="I15" s="10">
        <f t="shared" si="2"/>
        <v>1.2334399269072636</v>
      </c>
      <c r="J15" s="10">
        <f>IF(J14=1,13.5/11,IF(J14=2,9/11,4.5/11))</f>
        <v>0.4090909090909091</v>
      </c>
      <c r="K15" s="10">
        <f>IF(K14=1,13.5/11,IF(K14=2,9/11,4.5/11))</f>
        <v>0.4090909090909091</v>
      </c>
      <c r="L15" s="10">
        <f>IF(L14=1,13.5/11,IF(L14=2,9/11,4.5/11))</f>
        <v>0.4090909090909091</v>
      </c>
      <c r="M15" s="10">
        <f t="shared" si="2"/>
        <v>1.2334399269072636</v>
      </c>
      <c r="N15" s="10">
        <f t="shared" si="2"/>
        <v>1.2334399269072636</v>
      </c>
      <c r="O15" s="10">
        <f t="shared" si="2"/>
        <v>1.2334399269072636</v>
      </c>
      <c r="P15" s="78"/>
      <c r="Q15" s="84"/>
      <c r="R15" s="80"/>
      <c r="S15" s="81"/>
    </row>
    <row r="16" spans="1:19" ht="13.5">
      <c r="A16" s="74"/>
      <c r="B16" s="76" t="s">
        <v>45</v>
      </c>
      <c r="C16" s="9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78">
        <f>SUM(D17:M17)+MAX(N17,O17)</f>
        <v>11.095041322314051</v>
      </c>
      <c r="Q16" s="83">
        <v>9</v>
      </c>
      <c r="R16" s="79">
        <f>P16+Q16</f>
        <v>20.095041322314053</v>
      </c>
      <c r="S16" s="81"/>
    </row>
    <row r="17" spans="1:19" ht="13.5">
      <c r="A17" s="75"/>
      <c r="B17" s="77"/>
      <c r="C17" s="9" t="s">
        <v>31</v>
      </c>
      <c r="D17" s="10">
        <f>(13.5/11)*(($N$5+1)-D16)/$N$5</f>
        <v>1.2334710743801653</v>
      </c>
      <c r="E17" s="10">
        <f aca="true" t="shared" si="3" ref="E17:O17">(13.5/11)*(($N$5+1)-E16)/$N$5</f>
        <v>1.2334710743801653</v>
      </c>
      <c r="F17" s="10">
        <f t="shared" si="3"/>
        <v>1.2334710743801653</v>
      </c>
      <c r="G17" s="10">
        <f t="shared" si="3"/>
        <v>1.2334710743801653</v>
      </c>
      <c r="H17" s="10">
        <f t="shared" si="3"/>
        <v>1.2334710743801653</v>
      </c>
      <c r="I17" s="10">
        <f t="shared" si="3"/>
        <v>1.2334710743801653</v>
      </c>
      <c r="J17" s="10">
        <f>IF(J16=1,13.5/11,IF(J16=2,9/11,4.5/11))</f>
        <v>0.4090909090909091</v>
      </c>
      <c r="K17" s="10">
        <f>IF(K16=1,13.5/11,IF(K16=2,9/11,4.5/11))</f>
        <v>0.4090909090909091</v>
      </c>
      <c r="L17" s="10">
        <f>IF(L16=1,13.5/11,IF(L16=2,9/11,4.5/11))</f>
        <v>0.4090909090909091</v>
      </c>
      <c r="M17" s="10">
        <f t="shared" si="3"/>
        <v>1.2334710743801653</v>
      </c>
      <c r="N17" s="10">
        <f t="shared" si="3"/>
        <v>1.2334710743801653</v>
      </c>
      <c r="O17" s="10">
        <f t="shared" si="3"/>
        <v>1.2334710743801653</v>
      </c>
      <c r="P17" s="78"/>
      <c r="Q17" s="84"/>
      <c r="R17" s="80"/>
      <c r="S17" s="81"/>
    </row>
    <row r="18" spans="1:19" ht="13.5">
      <c r="A18" s="73" t="s">
        <v>43</v>
      </c>
      <c r="B18" s="76" t="s">
        <v>44</v>
      </c>
      <c r="C18" s="9" t="s">
        <v>30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78">
        <f>SUM(D19:O19)</f>
        <v>21.231255857544518</v>
      </c>
      <c r="Q18" s="83">
        <v>15</v>
      </c>
      <c r="R18" s="79">
        <f>P18+Q18</f>
        <v>36.23125585754452</v>
      </c>
      <c r="S18" s="81"/>
    </row>
    <row r="19" spans="1:19" ht="13.5">
      <c r="A19" s="74"/>
      <c r="B19" s="77"/>
      <c r="C19" s="9" t="s">
        <v>31</v>
      </c>
      <c r="D19" s="10">
        <f aca="true" t="shared" si="4" ref="D19:I19">(22.5/11)*(($J$6+1)-D18)/$J$6</f>
        <v>2.0559981255857545</v>
      </c>
      <c r="E19" s="10">
        <f t="shared" si="4"/>
        <v>2.0559981255857545</v>
      </c>
      <c r="F19" s="10">
        <f t="shared" si="4"/>
        <v>2.0559981255857545</v>
      </c>
      <c r="G19" s="10">
        <f t="shared" si="4"/>
        <v>2.0559981255857545</v>
      </c>
      <c r="H19" s="10">
        <f t="shared" si="4"/>
        <v>2.0559981255857545</v>
      </c>
      <c r="I19" s="10">
        <f t="shared" si="4"/>
        <v>2.0559981255857545</v>
      </c>
      <c r="J19" s="10">
        <f>IF(J18=1,22.5/11,IF(J18=2,20/11,10/11))</f>
        <v>0.9090909090909091</v>
      </c>
      <c r="K19" s="10">
        <f>IF(K18=1,22.5/11,IF(K18=2,20/11,10/11))</f>
        <v>0.9090909090909091</v>
      </c>
      <c r="L19" s="10">
        <f>IF(L18=1,22.5/11,IF(L18=2,20/11,10/11))</f>
        <v>0.9090909090909091</v>
      </c>
      <c r="M19" s="10">
        <f>(22.5/11)*(($J$6+1)-M18)/$J$6</f>
        <v>2.0559981255857545</v>
      </c>
      <c r="N19" s="10">
        <f>(22.5/11)*(($J$6+1)-N18)/$J$6</f>
        <v>2.0559981255857545</v>
      </c>
      <c r="O19" s="10">
        <f>(22.5/11)*(($J$6+1)-O18)/$J$6</f>
        <v>2.0559981255857545</v>
      </c>
      <c r="P19" s="78"/>
      <c r="Q19" s="84"/>
      <c r="R19" s="80"/>
      <c r="S19" s="81"/>
    </row>
    <row r="20" spans="1:19" ht="13.5">
      <c r="A20" s="74"/>
      <c r="B20" s="76" t="s">
        <v>45</v>
      </c>
      <c r="C20" s="9" t="s">
        <v>30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78">
        <f>SUM(D21:O21)</f>
        <v>24.67197750702906</v>
      </c>
      <c r="Q20" s="79">
        <v>15</v>
      </c>
      <c r="R20" s="79">
        <f>P20+Q20</f>
        <v>39.671977507029055</v>
      </c>
      <c r="S20" s="81"/>
    </row>
    <row r="21" spans="1:19" ht="14.25" thickBot="1">
      <c r="A21" s="85"/>
      <c r="B21" s="86"/>
      <c r="C21" s="24" t="s">
        <v>31</v>
      </c>
      <c r="D21" s="27">
        <f aca="true" t="shared" si="5" ref="D21:O21">(22.5/11)*(($N$6+1)-D20)/$N$6</f>
        <v>2.0559981255857545</v>
      </c>
      <c r="E21" s="27">
        <f t="shared" si="5"/>
        <v>2.0559981255857545</v>
      </c>
      <c r="F21" s="27">
        <f t="shared" si="5"/>
        <v>2.0559981255857545</v>
      </c>
      <c r="G21" s="27">
        <f t="shared" si="5"/>
        <v>2.0559981255857545</v>
      </c>
      <c r="H21" s="27">
        <f t="shared" si="5"/>
        <v>2.0559981255857545</v>
      </c>
      <c r="I21" s="27">
        <f t="shared" si="5"/>
        <v>2.0559981255857545</v>
      </c>
      <c r="J21" s="27">
        <f t="shared" si="5"/>
        <v>2.0559981255857545</v>
      </c>
      <c r="K21" s="27">
        <f t="shared" si="5"/>
        <v>2.0559981255857545</v>
      </c>
      <c r="L21" s="27">
        <f t="shared" si="5"/>
        <v>2.0559981255857545</v>
      </c>
      <c r="M21" s="27">
        <f t="shared" si="5"/>
        <v>2.0559981255857545</v>
      </c>
      <c r="N21" s="27">
        <f t="shared" si="5"/>
        <v>2.0559981255857545</v>
      </c>
      <c r="O21" s="27">
        <f t="shared" si="5"/>
        <v>2.0559981255857545</v>
      </c>
      <c r="P21" s="78"/>
      <c r="Q21" s="87"/>
      <c r="R21" s="80"/>
      <c r="S21" s="82"/>
    </row>
    <row r="22" spans="1:19" ht="14.2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3.5">
      <c r="A23" s="88" t="s">
        <v>48</v>
      </c>
      <c r="B23" s="89"/>
      <c r="C23" s="89"/>
      <c r="D23" s="89"/>
      <c r="E23" s="90" t="s">
        <v>17</v>
      </c>
      <c r="F23" s="91"/>
      <c r="G23" s="90" t="s">
        <v>18</v>
      </c>
      <c r="H23" s="91" t="s">
        <v>18</v>
      </c>
      <c r="I23" s="90" t="s">
        <v>46</v>
      </c>
      <c r="J23" s="91"/>
      <c r="K23" s="90" t="s">
        <v>47</v>
      </c>
      <c r="L23" s="91"/>
      <c r="M23" s="90" t="s">
        <v>31</v>
      </c>
      <c r="N23" s="92"/>
      <c r="O23" s="92"/>
      <c r="P23" s="91"/>
      <c r="Q23" s="93" t="s">
        <v>19</v>
      </c>
      <c r="R23" s="94"/>
      <c r="S23" s="95"/>
    </row>
    <row r="24" spans="1:19" ht="13.5">
      <c r="A24" s="96" t="s">
        <v>0</v>
      </c>
      <c r="B24" s="80"/>
      <c r="C24" s="80"/>
      <c r="D24" s="80"/>
      <c r="E24" s="97">
        <v>0</v>
      </c>
      <c r="F24" s="98"/>
      <c r="G24" s="97">
        <v>0</v>
      </c>
      <c r="H24" s="98"/>
      <c r="I24" s="97">
        <v>0</v>
      </c>
      <c r="J24" s="98"/>
      <c r="K24" s="97">
        <v>0</v>
      </c>
      <c r="L24" s="98"/>
      <c r="M24" s="97">
        <f>IF(E24+INT((G24+I24+K24)/3)&gt;=6,2.4,IF(E24+INT((G24+I24+K24)/3)&gt;=5,3,IF(E24+INT((G24+I24+K24)/3)&gt;=4,3.6,IF(E24+INT((G24+I24+K24)/3)&gt;=3,4.2,IF(E24+INT((G24+I24+K24)/3)&gt;=2,4.8,IF(E24+INT((G24+I24+K24)/3)&gt;=1,5.4,6))))))</f>
        <v>6</v>
      </c>
      <c r="N24" s="99"/>
      <c r="O24" s="99"/>
      <c r="P24" s="98"/>
      <c r="Q24" s="108">
        <f>SUM(M24:P26)</f>
        <v>20</v>
      </c>
      <c r="R24" s="109"/>
      <c r="S24" s="110"/>
    </row>
    <row r="25" spans="1:19" ht="13.5">
      <c r="A25" s="96" t="s">
        <v>1</v>
      </c>
      <c r="B25" s="80"/>
      <c r="C25" s="80"/>
      <c r="D25" s="80"/>
      <c r="E25" s="97">
        <v>0</v>
      </c>
      <c r="F25" s="98"/>
      <c r="G25" s="97">
        <v>0</v>
      </c>
      <c r="H25" s="98"/>
      <c r="I25" s="97">
        <v>0</v>
      </c>
      <c r="J25" s="98"/>
      <c r="K25" s="97">
        <v>0</v>
      </c>
      <c r="L25" s="98"/>
      <c r="M25" s="97">
        <f>IF(E25+INT((G25+I25+K25)/3)&gt;=6,2.4,IF(E25+INT((G25+I25+K25)/3)&gt;=5,38,IF(E25+INT((G25+I25+K25)/3)&gt;=4,3.6,IF(E25+INT((G25+I25+K25)/3)&gt;=3,4.2,IF(E25+INT((G25+I25+K25)/3)&gt;=2,4,IF(E25+INT((G25+I25+K25)/3)&gt;=1,5.4,7))))))</f>
        <v>7</v>
      </c>
      <c r="N25" s="99"/>
      <c r="O25" s="99"/>
      <c r="P25" s="98"/>
      <c r="Q25" s="111"/>
      <c r="R25" s="112"/>
      <c r="S25" s="113"/>
    </row>
    <row r="26" spans="1:19" ht="14.25" thickBot="1">
      <c r="A26" s="100" t="s">
        <v>2</v>
      </c>
      <c r="B26" s="101"/>
      <c r="C26" s="101"/>
      <c r="D26" s="101"/>
      <c r="E26" s="102">
        <v>0</v>
      </c>
      <c r="F26" s="103"/>
      <c r="G26" s="102">
        <v>0</v>
      </c>
      <c r="H26" s="103"/>
      <c r="I26" s="102">
        <v>0</v>
      </c>
      <c r="J26" s="103"/>
      <c r="K26" s="102">
        <v>0</v>
      </c>
      <c r="L26" s="103"/>
      <c r="M26" s="102">
        <f>IF(E26+INT((G26+I26+K26)/3)&gt;=6,2.4,IF(E26+INT((G26+I26+K26)/3)&gt;=5,38,IF(E26+INT((G26+I26+K26)/3)&gt;=4,3.6,IF(E26+INT((G26+I26+K26)/3)&gt;=3,4.2,IF(E26+INT((G26+I26+K26)/3)&gt;=2,4,IF(E26+INT((G26+I26+K26)/3)&gt;=1,5.4,7))))))</f>
        <v>7</v>
      </c>
      <c r="N26" s="104"/>
      <c r="O26" s="104"/>
      <c r="P26" s="103"/>
      <c r="Q26" s="114"/>
      <c r="R26" s="115"/>
      <c r="S26" s="116"/>
    </row>
    <row r="27" spans="1:19" ht="14.25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3.5">
      <c r="A28" s="105" t="s">
        <v>27</v>
      </c>
      <c r="B28" s="106"/>
      <c r="C28" s="106"/>
      <c r="D28" s="106"/>
      <c r="E28" s="107"/>
      <c r="F28" s="90" t="s">
        <v>25</v>
      </c>
      <c r="G28" s="92"/>
      <c r="H28" s="92"/>
      <c r="I28" s="92"/>
      <c r="J28" s="92"/>
      <c r="K28" s="92"/>
      <c r="L28" s="92"/>
      <c r="M28" s="92"/>
      <c r="N28" s="91"/>
      <c r="O28" s="69" t="s">
        <v>19</v>
      </c>
      <c r="P28" s="69"/>
      <c r="Q28" s="69"/>
      <c r="R28" s="69" t="s">
        <v>20</v>
      </c>
      <c r="S28" s="72"/>
    </row>
    <row r="29" spans="1:19" ht="13.5">
      <c r="A29" s="118" t="s">
        <v>26</v>
      </c>
      <c r="B29" s="119"/>
      <c r="C29" s="119"/>
      <c r="D29" s="119"/>
      <c r="E29" s="120"/>
      <c r="F29" s="71" t="s">
        <v>0</v>
      </c>
      <c r="G29" s="71"/>
      <c r="H29" s="71" t="s">
        <v>1</v>
      </c>
      <c r="I29" s="71"/>
      <c r="J29" s="122" t="s">
        <v>2</v>
      </c>
      <c r="K29" s="123"/>
      <c r="L29" s="122" t="s">
        <v>21</v>
      </c>
      <c r="M29" s="124"/>
      <c r="N29" s="123"/>
      <c r="O29" s="71"/>
      <c r="P29" s="71"/>
      <c r="Q29" s="71"/>
      <c r="R29" s="71"/>
      <c r="S29" s="117"/>
    </row>
    <row r="30" spans="1:19" ht="14.25" thickBot="1">
      <c r="A30" s="125" t="s">
        <v>22</v>
      </c>
      <c r="B30" s="126"/>
      <c r="C30" s="126"/>
      <c r="D30" s="126"/>
      <c r="E30" s="22">
        <v>60</v>
      </c>
      <c r="F30" s="102"/>
      <c r="G30" s="103"/>
      <c r="H30" s="102"/>
      <c r="I30" s="103"/>
      <c r="J30" s="102">
        <v>60</v>
      </c>
      <c r="K30" s="103"/>
      <c r="L30" s="127">
        <v>84</v>
      </c>
      <c r="M30" s="126"/>
      <c r="N30" s="128"/>
      <c r="O30" s="101">
        <f>IF(E30=20,IF(L30&gt;20,20,IF(L30&gt;=15,L30,IF(L30&lt;2,8,INT(L30/2)+8))),IF(L30&lt;5,8,IF(L30&gt;=60,20,INT((L30)/5)+8)))</f>
        <v>20</v>
      </c>
      <c r="P30" s="101"/>
      <c r="Q30" s="101"/>
      <c r="R30" s="101"/>
      <c r="S30" s="121"/>
    </row>
    <row r="31" spans="1:19" ht="14.25" thickBo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3.5">
      <c r="A32" s="105" t="s">
        <v>28</v>
      </c>
      <c r="B32" s="106"/>
      <c r="C32" s="106"/>
      <c r="D32" s="107"/>
      <c r="E32" s="25" t="s">
        <v>49</v>
      </c>
      <c r="F32" s="26"/>
      <c r="G32" s="25" t="s">
        <v>50</v>
      </c>
      <c r="H32" s="26"/>
      <c r="I32" s="93" t="s">
        <v>51</v>
      </c>
      <c r="J32" s="94"/>
      <c r="K32" s="95"/>
      <c r="L32" s="93" t="s">
        <v>52</v>
      </c>
      <c r="M32" s="94"/>
      <c r="N32" s="95"/>
      <c r="O32" s="11"/>
      <c r="P32" s="11"/>
      <c r="Q32" s="11"/>
      <c r="R32" s="11"/>
      <c r="S32" s="11"/>
    </row>
    <row r="33" spans="1:14" ht="13.5">
      <c r="A33" s="118"/>
      <c r="B33" s="119"/>
      <c r="C33" s="119"/>
      <c r="D33" s="120"/>
      <c r="E33" s="122" t="s">
        <v>23</v>
      </c>
      <c r="F33" s="123"/>
      <c r="G33" s="122" t="s">
        <v>53</v>
      </c>
      <c r="H33" s="123"/>
      <c r="I33" s="132"/>
      <c r="J33" s="133"/>
      <c r="K33" s="134"/>
      <c r="L33" s="132"/>
      <c r="M33" s="133"/>
      <c r="N33" s="134"/>
    </row>
    <row r="34" spans="1:14" ht="14.25" thickBot="1">
      <c r="A34" s="100" t="s">
        <v>24</v>
      </c>
      <c r="B34" s="101"/>
      <c r="C34" s="101"/>
      <c r="D34" s="101"/>
      <c r="E34" s="102">
        <v>4</v>
      </c>
      <c r="F34" s="103"/>
      <c r="G34" s="102"/>
      <c r="H34" s="103"/>
      <c r="I34" s="129">
        <f>IF((E34*0.5)&gt;4,4,(E34*0.5))+6</f>
        <v>8</v>
      </c>
      <c r="J34" s="130"/>
      <c r="K34" s="131"/>
      <c r="L34" s="129">
        <f>IF(IF((IF((H34*0.5)&gt;4,4,(H34*0.5))+6)&gt;10,10,I34+(G34*0.1))&gt;10,10,IF((IF((H34*0.5)&gt;4,4,(H34*0.5))+6)&gt;10,10,I34+(G34*0.1)))</f>
        <v>8</v>
      </c>
      <c r="M34" s="130"/>
      <c r="N34" s="131"/>
    </row>
    <row r="35" spans="1:11" ht="13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100">
    <mergeCell ref="A34:D34"/>
    <mergeCell ref="E34:F34"/>
    <mergeCell ref="G34:H34"/>
    <mergeCell ref="I34:K34"/>
    <mergeCell ref="L34:N34"/>
    <mergeCell ref="R30:S30"/>
    <mergeCell ref="A32:D33"/>
    <mergeCell ref="I32:K33"/>
    <mergeCell ref="L32:N33"/>
    <mergeCell ref="E33:F33"/>
    <mergeCell ref="G33:H33"/>
    <mergeCell ref="A30:D30"/>
    <mergeCell ref="F30:G30"/>
    <mergeCell ref="H30:I30"/>
    <mergeCell ref="J30:K30"/>
    <mergeCell ref="L30:N30"/>
    <mergeCell ref="O30:Q30"/>
    <mergeCell ref="R28:S29"/>
    <mergeCell ref="A29:E29"/>
    <mergeCell ref="F29:G29"/>
    <mergeCell ref="H29:I29"/>
    <mergeCell ref="J29:K29"/>
    <mergeCell ref="L29:N29"/>
    <mergeCell ref="I26:J26"/>
    <mergeCell ref="K26:L26"/>
    <mergeCell ref="M26:P26"/>
    <mergeCell ref="A28:E28"/>
    <mergeCell ref="F28:N28"/>
    <mergeCell ref="O28:Q29"/>
    <mergeCell ref="Q24:S26"/>
    <mergeCell ref="A25:D25"/>
    <mergeCell ref="E25:F25"/>
    <mergeCell ref="G25:H25"/>
    <mergeCell ref="I25:J25"/>
    <mergeCell ref="K25:L25"/>
    <mergeCell ref="M25:P25"/>
    <mergeCell ref="A26:D26"/>
    <mergeCell ref="E26:F26"/>
    <mergeCell ref="G26:H26"/>
    <mergeCell ref="A24:D24"/>
    <mergeCell ref="E24:F24"/>
    <mergeCell ref="G24:H24"/>
    <mergeCell ref="I24:J24"/>
    <mergeCell ref="K24:L24"/>
    <mergeCell ref="M24:P24"/>
    <mergeCell ref="R20:R21"/>
    <mergeCell ref="A23:D23"/>
    <mergeCell ref="E23:F23"/>
    <mergeCell ref="G23:H23"/>
    <mergeCell ref="I23:J23"/>
    <mergeCell ref="K23:L23"/>
    <mergeCell ref="M23:P23"/>
    <mergeCell ref="Q23:S23"/>
    <mergeCell ref="Q16:Q17"/>
    <mergeCell ref="R16:R17"/>
    <mergeCell ref="A18:A21"/>
    <mergeCell ref="B18:B19"/>
    <mergeCell ref="P18:P19"/>
    <mergeCell ref="Q18:Q19"/>
    <mergeCell ref="R18:R19"/>
    <mergeCell ref="B20:B21"/>
    <mergeCell ref="P20:P21"/>
    <mergeCell ref="Q20:Q21"/>
    <mergeCell ref="P12:P13"/>
    <mergeCell ref="Q12:Q13"/>
    <mergeCell ref="R12:R13"/>
    <mergeCell ref="A14:A17"/>
    <mergeCell ref="B14:B15"/>
    <mergeCell ref="P14:P15"/>
    <mergeCell ref="Q14:Q15"/>
    <mergeCell ref="R14:R15"/>
    <mergeCell ref="B16:B17"/>
    <mergeCell ref="P16:P17"/>
    <mergeCell ref="Q6:S6"/>
    <mergeCell ref="A8:B9"/>
    <mergeCell ref="D8:S8"/>
    <mergeCell ref="A10:A13"/>
    <mergeCell ref="B10:B11"/>
    <mergeCell ref="P10:P11"/>
    <mergeCell ref="Q10:Q11"/>
    <mergeCell ref="R10:R11"/>
    <mergeCell ref="S10:S21"/>
    <mergeCell ref="B12:B13"/>
    <mergeCell ref="A4:B6"/>
    <mergeCell ref="C4:D6"/>
    <mergeCell ref="E4:G6"/>
    <mergeCell ref="J4:L4"/>
    <mergeCell ref="N4:P4"/>
    <mergeCell ref="Q4:S5"/>
    <mergeCell ref="J5:L5"/>
    <mergeCell ref="N5:P5"/>
    <mergeCell ref="J6:L6"/>
    <mergeCell ref="N6:P6"/>
    <mergeCell ref="A1:S1"/>
    <mergeCell ref="A3:B3"/>
    <mergeCell ref="C3:D3"/>
    <mergeCell ref="E3:G3"/>
    <mergeCell ref="J3:L3"/>
    <mergeCell ref="N3:P3"/>
    <mergeCell ref="Q3:S3"/>
  </mergeCells>
  <printOptions/>
  <pageMargins left="0.7" right="0.7" top="0.75" bottom="0.75" header="0.3" footer="0.3"/>
  <pageSetup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1">
      <selection activeCell="E34" sqref="E34:F34"/>
    </sheetView>
  </sheetViews>
  <sheetFormatPr defaultColWidth="8.88671875" defaultRowHeight="13.5"/>
  <sheetData>
    <row r="1" spans="1:19" ht="27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ht="19.5" thickBot="1">
      <c r="B2" s="12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2"/>
      <c r="Q2" s="2"/>
      <c r="R2" s="2"/>
      <c r="S2" s="2"/>
    </row>
    <row r="3" spans="1:19" ht="23.25" thickBot="1">
      <c r="A3" s="29" t="s">
        <v>40</v>
      </c>
      <c r="B3" s="30"/>
      <c r="C3" s="29" t="s">
        <v>41</v>
      </c>
      <c r="D3" s="30"/>
      <c r="E3" s="29" t="s">
        <v>42</v>
      </c>
      <c r="F3" s="31"/>
      <c r="G3" s="30"/>
      <c r="H3" s="20" t="s">
        <v>29</v>
      </c>
      <c r="I3" s="21" t="s">
        <v>32</v>
      </c>
      <c r="J3" s="32" t="s">
        <v>33</v>
      </c>
      <c r="K3" s="33"/>
      <c r="L3" s="34"/>
      <c r="M3" s="21" t="s">
        <v>32</v>
      </c>
      <c r="N3" s="33" t="s">
        <v>33</v>
      </c>
      <c r="O3" s="33"/>
      <c r="P3" s="34"/>
      <c r="Q3" s="35" t="s">
        <v>39</v>
      </c>
      <c r="R3" s="36"/>
      <c r="S3" s="37"/>
    </row>
    <row r="4" spans="1:19" ht="14.25" thickBot="1">
      <c r="A4" s="38">
        <v>3</v>
      </c>
      <c r="B4" s="39"/>
      <c r="C4" s="38"/>
      <c r="D4" s="39"/>
      <c r="E4" s="38"/>
      <c r="F4" s="44"/>
      <c r="G4" s="39"/>
      <c r="H4" s="18">
        <v>1</v>
      </c>
      <c r="I4" s="19">
        <v>1</v>
      </c>
      <c r="J4" s="47">
        <v>197</v>
      </c>
      <c r="K4" s="48"/>
      <c r="L4" s="49"/>
      <c r="M4" s="19">
        <v>2</v>
      </c>
      <c r="N4" s="50">
        <v>194</v>
      </c>
      <c r="O4" s="51"/>
      <c r="P4" s="52"/>
      <c r="Q4" s="53">
        <f>S10+Q24+O30+L34</f>
        <v>185.88730467070218</v>
      </c>
      <c r="R4" s="54"/>
      <c r="S4" s="55"/>
    </row>
    <row r="5" spans="1:19" ht="14.25" thickBot="1">
      <c r="A5" s="40"/>
      <c r="B5" s="41"/>
      <c r="C5" s="40"/>
      <c r="D5" s="41"/>
      <c r="E5" s="40"/>
      <c r="F5" s="45"/>
      <c r="G5" s="41"/>
      <c r="H5" s="16">
        <v>2</v>
      </c>
      <c r="I5" s="17">
        <v>1</v>
      </c>
      <c r="J5" s="56">
        <v>199</v>
      </c>
      <c r="K5" s="57"/>
      <c r="L5" s="58"/>
      <c r="M5" s="17">
        <v>2</v>
      </c>
      <c r="N5" s="56">
        <v>198</v>
      </c>
      <c r="O5" s="57"/>
      <c r="P5" s="58"/>
      <c r="Q5" s="53"/>
      <c r="R5" s="54"/>
      <c r="S5" s="55"/>
    </row>
    <row r="6" spans="1:19" ht="14.25" thickBot="1">
      <c r="A6" s="42"/>
      <c r="B6" s="43"/>
      <c r="C6" s="42"/>
      <c r="D6" s="43"/>
      <c r="E6" s="42"/>
      <c r="F6" s="46"/>
      <c r="G6" s="43"/>
      <c r="H6" s="14">
        <v>3</v>
      </c>
      <c r="I6" s="15">
        <v>1</v>
      </c>
      <c r="J6" s="59">
        <v>194</v>
      </c>
      <c r="K6" s="60"/>
      <c r="L6" s="61"/>
      <c r="M6" s="15">
        <v>2</v>
      </c>
      <c r="N6" s="62">
        <v>194</v>
      </c>
      <c r="O6" s="63"/>
      <c r="P6" s="64"/>
      <c r="Q6" s="65" t="s">
        <v>36</v>
      </c>
      <c r="R6" s="66"/>
      <c r="S6" s="67"/>
    </row>
    <row r="7" ht="14.25" thickBot="1"/>
    <row r="8" spans="1:19" ht="13.5">
      <c r="A8" s="68" t="s">
        <v>3</v>
      </c>
      <c r="B8" s="69"/>
      <c r="C8" s="4"/>
      <c r="D8" s="69" t="s">
        <v>35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2"/>
    </row>
    <row r="9" spans="1:19" ht="40.5">
      <c r="A9" s="70"/>
      <c r="B9" s="71"/>
      <c r="C9" s="6"/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37</v>
      </c>
      <c r="J9" s="6" t="s">
        <v>9</v>
      </c>
      <c r="K9" s="6" t="s">
        <v>10</v>
      </c>
      <c r="L9" s="6" t="s">
        <v>11</v>
      </c>
      <c r="M9" s="7" t="s">
        <v>12</v>
      </c>
      <c r="N9" s="7" t="s">
        <v>54</v>
      </c>
      <c r="O9" s="6" t="s">
        <v>38</v>
      </c>
      <c r="P9" s="7" t="s">
        <v>13</v>
      </c>
      <c r="Q9" s="7" t="s">
        <v>14</v>
      </c>
      <c r="R9" s="7" t="s">
        <v>15</v>
      </c>
      <c r="S9" s="8" t="s">
        <v>16</v>
      </c>
    </row>
    <row r="10" spans="1:19" ht="13.5">
      <c r="A10" s="73" t="s">
        <v>0</v>
      </c>
      <c r="B10" s="76" t="s">
        <v>44</v>
      </c>
      <c r="C10" s="9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78">
        <f>SUM(D11:M11)+MAX(N11,O11)</f>
        <v>7.396862021227503</v>
      </c>
      <c r="Q10" s="79">
        <v>6</v>
      </c>
      <c r="R10" s="79">
        <f>P10+Q10</f>
        <v>13.396862021227502</v>
      </c>
      <c r="S10" s="81">
        <f>SUM(R10:R21)</f>
        <v>142.88730467070218</v>
      </c>
    </row>
    <row r="11" spans="1:19" ht="13.5">
      <c r="A11" s="74"/>
      <c r="B11" s="77"/>
      <c r="C11" s="9" t="s">
        <v>31</v>
      </c>
      <c r="D11" s="10">
        <f>(9/11)*(($J$4+1)-D10)/$J$4</f>
        <v>0.8223350253807107</v>
      </c>
      <c r="E11" s="10">
        <f aca="true" t="shared" si="0" ref="E11:O11">(9/11)*(($J$4+1)-E10)/$J$4</f>
        <v>0.8223350253807107</v>
      </c>
      <c r="F11" s="10">
        <f t="shared" si="0"/>
        <v>0.8223350253807107</v>
      </c>
      <c r="G11" s="10">
        <f t="shared" si="0"/>
        <v>0.8223350253807107</v>
      </c>
      <c r="H11" s="10">
        <f t="shared" si="0"/>
        <v>0.8223350253807107</v>
      </c>
      <c r="I11" s="10">
        <f t="shared" si="0"/>
        <v>0.8223350253807107</v>
      </c>
      <c r="J11" s="10">
        <f>IF(J10=1,9/11,IF(J10=2,6/11,3/11))</f>
        <v>0.2727272727272727</v>
      </c>
      <c r="K11" s="10">
        <f>IF(K10=1,9/11,IF(K10=2,6/11,3/11))</f>
        <v>0.2727272727272727</v>
      </c>
      <c r="L11" s="10">
        <f>IF(L10=1,9/11,IF(L10=2,6/11,3/11))</f>
        <v>0.2727272727272727</v>
      </c>
      <c r="M11" s="10">
        <f t="shared" si="0"/>
        <v>0.8223350253807107</v>
      </c>
      <c r="N11" s="10">
        <f t="shared" si="0"/>
        <v>0.8223350253807107</v>
      </c>
      <c r="O11" s="10">
        <f t="shared" si="0"/>
        <v>0.8223350253807107</v>
      </c>
      <c r="P11" s="78"/>
      <c r="Q11" s="79"/>
      <c r="R11" s="80"/>
      <c r="S11" s="81"/>
    </row>
    <row r="12" spans="1:19" ht="13.5">
      <c r="A12" s="74"/>
      <c r="B12" s="76" t="s">
        <v>45</v>
      </c>
      <c r="C12" s="9" t="s">
        <v>30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78">
        <f>SUM(D13:M13)+MAX(N13,O13)</f>
        <v>7.397375820056231</v>
      </c>
      <c r="Q12" s="83">
        <v>6</v>
      </c>
      <c r="R12" s="79">
        <f>P12+Q12</f>
        <v>13.397375820056231</v>
      </c>
      <c r="S12" s="81"/>
    </row>
    <row r="13" spans="1:19" ht="13.5">
      <c r="A13" s="75"/>
      <c r="B13" s="77"/>
      <c r="C13" s="9" t="s">
        <v>31</v>
      </c>
      <c r="D13" s="10">
        <f>(9/11)*(($N$4+1)-D12)/$N$4</f>
        <v>0.8223992502343018</v>
      </c>
      <c r="E13" s="10">
        <f aca="true" t="shared" si="1" ref="E13:O13">(9/11)*(($N$4+1)-E12)/$N$4</f>
        <v>0.8223992502343018</v>
      </c>
      <c r="F13" s="10">
        <f t="shared" si="1"/>
        <v>0.8223992502343018</v>
      </c>
      <c r="G13" s="10">
        <f t="shared" si="1"/>
        <v>0.8223992502343018</v>
      </c>
      <c r="H13" s="10">
        <f t="shared" si="1"/>
        <v>0.8223992502343018</v>
      </c>
      <c r="I13" s="10">
        <f t="shared" si="1"/>
        <v>0.8223992502343018</v>
      </c>
      <c r="J13" s="10">
        <f>IF(J12=1,9/11,IF(J12=2,6/11,3/11))</f>
        <v>0.2727272727272727</v>
      </c>
      <c r="K13" s="10">
        <f>IF(K12=1,9/11,IF(K12=2,6/11,3/11))</f>
        <v>0.2727272727272727</v>
      </c>
      <c r="L13" s="10">
        <f>IF(L12=1,9/11,IF(L12=2,6/11,3/11))</f>
        <v>0.2727272727272727</v>
      </c>
      <c r="M13" s="10">
        <f t="shared" si="1"/>
        <v>0.8223992502343018</v>
      </c>
      <c r="N13" s="10">
        <f t="shared" si="1"/>
        <v>0.8223992502343018</v>
      </c>
      <c r="O13" s="10">
        <f t="shared" si="1"/>
        <v>0.8223992502343018</v>
      </c>
      <c r="P13" s="78"/>
      <c r="Q13" s="84"/>
      <c r="R13" s="80"/>
      <c r="S13" s="81"/>
    </row>
    <row r="14" spans="1:19" ht="13.5">
      <c r="A14" s="73" t="s">
        <v>1</v>
      </c>
      <c r="B14" s="76" t="s">
        <v>44</v>
      </c>
      <c r="C14" s="9" t="s">
        <v>30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78">
        <f>SUM(D15:M15)+MAX(N15,O15)</f>
        <v>11.094792142530835</v>
      </c>
      <c r="Q14" s="83">
        <v>9</v>
      </c>
      <c r="R14" s="79">
        <f>P14+Q14</f>
        <v>20.094792142530835</v>
      </c>
      <c r="S14" s="81"/>
    </row>
    <row r="15" spans="1:19" ht="13.5">
      <c r="A15" s="74"/>
      <c r="B15" s="77"/>
      <c r="C15" s="9" t="s">
        <v>31</v>
      </c>
      <c r="D15" s="10">
        <f>(13.5/11)*(($J$5+1)-D14)/$J$5</f>
        <v>1.2334399269072636</v>
      </c>
      <c r="E15" s="10">
        <f aca="true" t="shared" si="2" ref="E15:O15">(13.5/11)*(($J$5+1)-E14)/$J$5</f>
        <v>1.2334399269072636</v>
      </c>
      <c r="F15" s="10">
        <f t="shared" si="2"/>
        <v>1.2334399269072636</v>
      </c>
      <c r="G15" s="10">
        <f t="shared" si="2"/>
        <v>1.2334399269072636</v>
      </c>
      <c r="H15" s="10">
        <f t="shared" si="2"/>
        <v>1.2334399269072636</v>
      </c>
      <c r="I15" s="10">
        <f t="shared" si="2"/>
        <v>1.2334399269072636</v>
      </c>
      <c r="J15" s="10">
        <f>IF(J14=1,13.5/11,IF(J14=2,9/11,4.5/11))</f>
        <v>0.4090909090909091</v>
      </c>
      <c r="K15" s="10">
        <f>IF(K14=1,13.5/11,IF(K14=2,9/11,4.5/11))</f>
        <v>0.4090909090909091</v>
      </c>
      <c r="L15" s="10">
        <f>IF(L14=1,13.5/11,IF(L14=2,9/11,4.5/11))</f>
        <v>0.4090909090909091</v>
      </c>
      <c r="M15" s="10">
        <f t="shared" si="2"/>
        <v>1.2334399269072636</v>
      </c>
      <c r="N15" s="10">
        <f t="shared" si="2"/>
        <v>1.2334399269072636</v>
      </c>
      <c r="O15" s="10">
        <f t="shared" si="2"/>
        <v>1.2334399269072636</v>
      </c>
      <c r="P15" s="78"/>
      <c r="Q15" s="84"/>
      <c r="R15" s="80"/>
      <c r="S15" s="81"/>
    </row>
    <row r="16" spans="1:19" ht="13.5">
      <c r="A16" s="74"/>
      <c r="B16" s="76" t="s">
        <v>45</v>
      </c>
      <c r="C16" s="9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78">
        <f>SUM(D17:M17)+MAX(N17,O17)</f>
        <v>11.095041322314051</v>
      </c>
      <c r="Q16" s="83">
        <v>9</v>
      </c>
      <c r="R16" s="79">
        <f>P16+Q16</f>
        <v>20.095041322314053</v>
      </c>
      <c r="S16" s="81"/>
    </row>
    <row r="17" spans="1:19" ht="13.5">
      <c r="A17" s="75"/>
      <c r="B17" s="77"/>
      <c r="C17" s="9" t="s">
        <v>31</v>
      </c>
      <c r="D17" s="10">
        <f>(13.5/11)*(($N$5+1)-D16)/$N$5</f>
        <v>1.2334710743801653</v>
      </c>
      <c r="E17" s="10">
        <f aca="true" t="shared" si="3" ref="E17:O17">(13.5/11)*(($N$5+1)-E16)/$N$5</f>
        <v>1.2334710743801653</v>
      </c>
      <c r="F17" s="10">
        <f t="shared" si="3"/>
        <v>1.2334710743801653</v>
      </c>
      <c r="G17" s="10">
        <f t="shared" si="3"/>
        <v>1.2334710743801653</v>
      </c>
      <c r="H17" s="10">
        <f t="shared" si="3"/>
        <v>1.2334710743801653</v>
      </c>
      <c r="I17" s="10">
        <f t="shared" si="3"/>
        <v>1.2334710743801653</v>
      </c>
      <c r="J17" s="10">
        <f>IF(J16=1,13.5/11,IF(J16=2,9/11,4.5/11))</f>
        <v>0.4090909090909091</v>
      </c>
      <c r="K17" s="10">
        <f>IF(K16=1,13.5/11,IF(K16=2,9/11,4.5/11))</f>
        <v>0.4090909090909091</v>
      </c>
      <c r="L17" s="10">
        <f>IF(L16=1,13.5/11,IF(L16=2,9/11,4.5/11))</f>
        <v>0.4090909090909091</v>
      </c>
      <c r="M17" s="10">
        <f t="shared" si="3"/>
        <v>1.2334710743801653</v>
      </c>
      <c r="N17" s="10">
        <f t="shared" si="3"/>
        <v>1.2334710743801653</v>
      </c>
      <c r="O17" s="10">
        <f t="shared" si="3"/>
        <v>1.2334710743801653</v>
      </c>
      <c r="P17" s="78"/>
      <c r="Q17" s="84"/>
      <c r="R17" s="80"/>
      <c r="S17" s="81"/>
    </row>
    <row r="18" spans="1:19" ht="13.5">
      <c r="A18" s="73" t="s">
        <v>43</v>
      </c>
      <c r="B18" s="76" t="s">
        <v>44</v>
      </c>
      <c r="C18" s="9" t="s">
        <v>30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78">
        <f>SUM(D19:O19)</f>
        <v>21.231255857544518</v>
      </c>
      <c r="Q18" s="83">
        <v>15</v>
      </c>
      <c r="R18" s="79">
        <f>P18+Q18</f>
        <v>36.23125585754452</v>
      </c>
      <c r="S18" s="81"/>
    </row>
    <row r="19" spans="1:19" ht="13.5">
      <c r="A19" s="74"/>
      <c r="B19" s="77"/>
      <c r="C19" s="9" t="s">
        <v>31</v>
      </c>
      <c r="D19" s="10">
        <f aca="true" t="shared" si="4" ref="D19:I19">(22.5/11)*(($J$6+1)-D18)/$J$6</f>
        <v>2.0559981255857545</v>
      </c>
      <c r="E19" s="10">
        <f t="shared" si="4"/>
        <v>2.0559981255857545</v>
      </c>
      <c r="F19" s="10">
        <f t="shared" si="4"/>
        <v>2.0559981255857545</v>
      </c>
      <c r="G19" s="10">
        <f t="shared" si="4"/>
        <v>2.0559981255857545</v>
      </c>
      <c r="H19" s="10">
        <f t="shared" si="4"/>
        <v>2.0559981255857545</v>
      </c>
      <c r="I19" s="10">
        <f t="shared" si="4"/>
        <v>2.0559981255857545</v>
      </c>
      <c r="J19" s="10">
        <f>IF(J18=1,22.5/11,IF(J18=2,20/11,10/11))</f>
        <v>0.9090909090909091</v>
      </c>
      <c r="K19" s="10">
        <f>IF(K18=1,22.5/11,IF(K18=2,20/11,10/11))</f>
        <v>0.9090909090909091</v>
      </c>
      <c r="L19" s="10">
        <f>IF(L18=1,22.5/11,IF(L18=2,20/11,10/11))</f>
        <v>0.9090909090909091</v>
      </c>
      <c r="M19" s="10">
        <f>(22.5/11)*(($J$6+1)-M18)/$J$6</f>
        <v>2.0559981255857545</v>
      </c>
      <c r="N19" s="10">
        <f>(22.5/11)*(($J$6+1)-N18)/$J$6</f>
        <v>2.0559981255857545</v>
      </c>
      <c r="O19" s="10">
        <f>(22.5/11)*(($J$6+1)-O18)/$J$6</f>
        <v>2.0559981255857545</v>
      </c>
      <c r="P19" s="78"/>
      <c r="Q19" s="84"/>
      <c r="R19" s="80"/>
      <c r="S19" s="81"/>
    </row>
    <row r="20" spans="1:19" ht="13.5">
      <c r="A20" s="74"/>
      <c r="B20" s="76" t="s">
        <v>45</v>
      </c>
      <c r="C20" s="9" t="s">
        <v>30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78">
        <f>SUM(D21:O21)</f>
        <v>24.67197750702906</v>
      </c>
      <c r="Q20" s="79">
        <v>15</v>
      </c>
      <c r="R20" s="79">
        <f>P20+Q20</f>
        <v>39.671977507029055</v>
      </c>
      <c r="S20" s="81"/>
    </row>
    <row r="21" spans="1:19" ht="14.25" thickBot="1">
      <c r="A21" s="85"/>
      <c r="B21" s="86"/>
      <c r="C21" s="24" t="s">
        <v>31</v>
      </c>
      <c r="D21" s="27">
        <f aca="true" t="shared" si="5" ref="D21:O21">(22.5/11)*(($N$6+1)-D20)/$N$6</f>
        <v>2.0559981255857545</v>
      </c>
      <c r="E21" s="27">
        <f t="shared" si="5"/>
        <v>2.0559981255857545</v>
      </c>
      <c r="F21" s="27">
        <f t="shared" si="5"/>
        <v>2.0559981255857545</v>
      </c>
      <c r="G21" s="27">
        <f t="shared" si="5"/>
        <v>2.0559981255857545</v>
      </c>
      <c r="H21" s="27">
        <f t="shared" si="5"/>
        <v>2.0559981255857545</v>
      </c>
      <c r="I21" s="27">
        <f t="shared" si="5"/>
        <v>2.0559981255857545</v>
      </c>
      <c r="J21" s="27">
        <f t="shared" si="5"/>
        <v>2.0559981255857545</v>
      </c>
      <c r="K21" s="27">
        <f t="shared" si="5"/>
        <v>2.0559981255857545</v>
      </c>
      <c r="L21" s="27">
        <f t="shared" si="5"/>
        <v>2.0559981255857545</v>
      </c>
      <c r="M21" s="27">
        <f t="shared" si="5"/>
        <v>2.0559981255857545</v>
      </c>
      <c r="N21" s="27">
        <f t="shared" si="5"/>
        <v>2.0559981255857545</v>
      </c>
      <c r="O21" s="27">
        <f t="shared" si="5"/>
        <v>2.0559981255857545</v>
      </c>
      <c r="P21" s="78"/>
      <c r="Q21" s="87"/>
      <c r="R21" s="80"/>
      <c r="S21" s="82"/>
    </row>
    <row r="22" spans="1:19" ht="14.2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3.5">
      <c r="A23" s="88" t="s">
        <v>48</v>
      </c>
      <c r="B23" s="89"/>
      <c r="C23" s="89"/>
      <c r="D23" s="89"/>
      <c r="E23" s="90" t="s">
        <v>17</v>
      </c>
      <c r="F23" s="91"/>
      <c r="G23" s="90" t="s">
        <v>18</v>
      </c>
      <c r="H23" s="91" t="s">
        <v>18</v>
      </c>
      <c r="I23" s="90" t="s">
        <v>46</v>
      </c>
      <c r="J23" s="91"/>
      <c r="K23" s="90" t="s">
        <v>47</v>
      </c>
      <c r="L23" s="91"/>
      <c r="M23" s="90" t="s">
        <v>31</v>
      </c>
      <c r="N23" s="92"/>
      <c r="O23" s="92"/>
      <c r="P23" s="91"/>
      <c r="Q23" s="93" t="s">
        <v>19</v>
      </c>
      <c r="R23" s="94"/>
      <c r="S23" s="95"/>
    </row>
    <row r="24" spans="1:19" ht="13.5">
      <c r="A24" s="96" t="s">
        <v>0</v>
      </c>
      <c r="B24" s="80"/>
      <c r="C24" s="80"/>
      <c r="D24" s="80"/>
      <c r="E24" s="97">
        <v>0</v>
      </c>
      <c r="F24" s="98"/>
      <c r="G24" s="97">
        <v>1</v>
      </c>
      <c r="H24" s="98"/>
      <c r="I24" s="97">
        <v>0</v>
      </c>
      <c r="J24" s="98"/>
      <c r="K24" s="97">
        <v>0</v>
      </c>
      <c r="L24" s="98"/>
      <c r="M24" s="97">
        <f>IF(E24+INT((G24+I24+K24)/3)&gt;=6,2.4,IF(E24+INT((G24+I24+K24)/3)&gt;=5,3,IF(E24+INT((G24+I24+K24)/3)&gt;=4,3.6,IF(E24+INT((G24+I24+K24)/3)&gt;=3,4.2,IF(E24+INT((G24+I24+K24)/3)&gt;=2,4.8,IF(E24+INT((G24+I24+K24)/3)&gt;=1,5.4,6))))))</f>
        <v>6</v>
      </c>
      <c r="N24" s="99"/>
      <c r="O24" s="99"/>
      <c r="P24" s="98"/>
      <c r="Q24" s="108">
        <f>SUM(M24:P26)</f>
        <v>20</v>
      </c>
      <c r="R24" s="109"/>
      <c r="S24" s="110"/>
    </row>
    <row r="25" spans="1:19" ht="13.5">
      <c r="A25" s="96" t="s">
        <v>1</v>
      </c>
      <c r="B25" s="80"/>
      <c r="C25" s="80"/>
      <c r="D25" s="80"/>
      <c r="E25" s="97">
        <v>0</v>
      </c>
      <c r="F25" s="98"/>
      <c r="G25" s="97">
        <v>0</v>
      </c>
      <c r="H25" s="98"/>
      <c r="I25" s="97">
        <v>0</v>
      </c>
      <c r="J25" s="98"/>
      <c r="K25" s="97">
        <v>0</v>
      </c>
      <c r="L25" s="98"/>
      <c r="M25" s="97">
        <f>IF(E25+INT((G25+I25+K25)/3)&gt;=6,2.4,IF(E25+INT((G25+I25+K25)/3)&gt;=5,38,IF(E25+INT((G25+I25+K25)/3)&gt;=4,3.6,IF(E25+INT((G25+I25+K25)/3)&gt;=3,4.2,IF(E25+INT((G25+I25+K25)/3)&gt;=2,4,IF(E25+INT((G25+I25+K25)/3)&gt;=1,5.4,7))))))</f>
        <v>7</v>
      </c>
      <c r="N25" s="99"/>
      <c r="O25" s="99"/>
      <c r="P25" s="98"/>
      <c r="Q25" s="111"/>
      <c r="R25" s="112"/>
      <c r="S25" s="113"/>
    </row>
    <row r="26" spans="1:19" ht="14.25" thickBot="1">
      <c r="A26" s="100" t="s">
        <v>2</v>
      </c>
      <c r="B26" s="101"/>
      <c r="C26" s="101"/>
      <c r="D26" s="101"/>
      <c r="E26" s="102">
        <v>0</v>
      </c>
      <c r="F26" s="103"/>
      <c r="G26" s="102">
        <v>0</v>
      </c>
      <c r="H26" s="103"/>
      <c r="I26" s="102">
        <v>0</v>
      </c>
      <c r="J26" s="103"/>
      <c r="K26" s="102">
        <v>0</v>
      </c>
      <c r="L26" s="103"/>
      <c r="M26" s="102">
        <f>IF(E26+INT((G26+I26+K26)/3)&gt;=6,2.4,IF(E26+INT((G26+I26+K26)/3)&gt;=5,38,IF(E26+INT((G26+I26+K26)/3)&gt;=4,3.6,IF(E26+INT((G26+I26+K26)/3)&gt;=3,4.2,IF(E26+INT((G26+I26+K26)/3)&gt;=2,4,IF(E26+INT((G26+I26+K26)/3)&gt;=1,5.4,7))))))</f>
        <v>7</v>
      </c>
      <c r="N26" s="104"/>
      <c r="O26" s="104"/>
      <c r="P26" s="103"/>
      <c r="Q26" s="114"/>
      <c r="R26" s="115"/>
      <c r="S26" s="116"/>
    </row>
    <row r="27" spans="1:19" ht="14.25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3.5">
      <c r="A28" s="105" t="s">
        <v>27</v>
      </c>
      <c r="B28" s="106"/>
      <c r="C28" s="106"/>
      <c r="D28" s="106"/>
      <c r="E28" s="107"/>
      <c r="F28" s="90" t="s">
        <v>25</v>
      </c>
      <c r="G28" s="92"/>
      <c r="H28" s="92"/>
      <c r="I28" s="92"/>
      <c r="J28" s="92"/>
      <c r="K28" s="92"/>
      <c r="L28" s="92"/>
      <c r="M28" s="92"/>
      <c r="N28" s="91"/>
      <c r="O28" s="69" t="s">
        <v>19</v>
      </c>
      <c r="P28" s="69"/>
      <c r="Q28" s="69"/>
      <c r="R28" s="69" t="s">
        <v>20</v>
      </c>
      <c r="S28" s="72"/>
    </row>
    <row r="29" spans="1:19" ht="13.5">
      <c r="A29" s="118" t="s">
        <v>26</v>
      </c>
      <c r="B29" s="119"/>
      <c r="C29" s="119"/>
      <c r="D29" s="119"/>
      <c r="E29" s="120"/>
      <c r="F29" s="71" t="s">
        <v>0</v>
      </c>
      <c r="G29" s="71"/>
      <c r="H29" s="71" t="s">
        <v>1</v>
      </c>
      <c r="I29" s="71"/>
      <c r="J29" s="122" t="s">
        <v>2</v>
      </c>
      <c r="K29" s="123"/>
      <c r="L29" s="122" t="s">
        <v>21</v>
      </c>
      <c r="M29" s="124"/>
      <c r="N29" s="123"/>
      <c r="O29" s="71"/>
      <c r="P29" s="71"/>
      <c r="Q29" s="71"/>
      <c r="R29" s="71"/>
      <c r="S29" s="117"/>
    </row>
    <row r="30" spans="1:19" ht="14.25" thickBot="1">
      <c r="A30" s="125" t="s">
        <v>22</v>
      </c>
      <c r="B30" s="126"/>
      <c r="C30" s="126"/>
      <c r="D30" s="126"/>
      <c r="E30" s="22">
        <v>60</v>
      </c>
      <c r="F30" s="102"/>
      <c r="G30" s="103"/>
      <c r="H30" s="102"/>
      <c r="I30" s="103"/>
      <c r="J30" s="102">
        <v>60</v>
      </c>
      <c r="K30" s="103"/>
      <c r="L30" s="127">
        <v>40</v>
      </c>
      <c r="M30" s="126"/>
      <c r="N30" s="128"/>
      <c r="O30" s="101">
        <f>IF(E30=20,IF(L30&gt;20,20,IF(L30&gt;=15,L30,IF(L30&lt;2,8,INT(L30/2)+8))),IF(L30&lt;5,8,IF(L30&gt;=60,20,INT((L30)/5)+8)))</f>
        <v>16</v>
      </c>
      <c r="P30" s="101"/>
      <c r="Q30" s="101"/>
      <c r="R30" s="101"/>
      <c r="S30" s="121"/>
    </row>
    <row r="31" spans="1:19" ht="14.25" thickBo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3.5">
      <c r="A32" s="105" t="s">
        <v>28</v>
      </c>
      <c r="B32" s="106"/>
      <c r="C32" s="106"/>
      <c r="D32" s="107"/>
      <c r="E32" s="25" t="s">
        <v>49</v>
      </c>
      <c r="F32" s="26"/>
      <c r="G32" s="25" t="s">
        <v>50</v>
      </c>
      <c r="H32" s="26"/>
      <c r="I32" s="93" t="s">
        <v>51</v>
      </c>
      <c r="J32" s="94"/>
      <c r="K32" s="95"/>
      <c r="L32" s="93" t="s">
        <v>52</v>
      </c>
      <c r="M32" s="94"/>
      <c r="N32" s="95"/>
      <c r="O32" s="11"/>
      <c r="P32" s="11"/>
      <c r="Q32" s="11"/>
      <c r="R32" s="11"/>
      <c r="S32" s="11"/>
    </row>
    <row r="33" spans="1:14" ht="13.5">
      <c r="A33" s="118"/>
      <c r="B33" s="119"/>
      <c r="C33" s="119"/>
      <c r="D33" s="120"/>
      <c r="E33" s="122" t="s">
        <v>23</v>
      </c>
      <c r="F33" s="123"/>
      <c r="G33" s="122" t="s">
        <v>53</v>
      </c>
      <c r="H33" s="123"/>
      <c r="I33" s="132"/>
      <c r="J33" s="133"/>
      <c r="K33" s="134"/>
      <c r="L33" s="132"/>
      <c r="M33" s="133"/>
      <c r="N33" s="134"/>
    </row>
    <row r="34" spans="1:14" ht="14.25" thickBot="1">
      <c r="A34" s="100" t="s">
        <v>24</v>
      </c>
      <c r="B34" s="101"/>
      <c r="C34" s="101"/>
      <c r="D34" s="101"/>
      <c r="E34" s="102">
        <v>2</v>
      </c>
      <c r="F34" s="103"/>
      <c r="G34" s="102"/>
      <c r="H34" s="103"/>
      <c r="I34" s="129">
        <f>IF((E34*0.5)&gt;4,4,(E34*0.5))+6</f>
        <v>7</v>
      </c>
      <c r="J34" s="130"/>
      <c r="K34" s="131"/>
      <c r="L34" s="129">
        <f>IF(IF((IF((H34*0.5)&gt;4,4,(H34*0.5))+6)&gt;10,10,I34+(G34*0.1))&gt;10,10,IF((IF((H34*0.5)&gt;4,4,(H34*0.5))+6)&gt;10,10,I34+(G34*0.1)))</f>
        <v>7</v>
      </c>
      <c r="M34" s="130"/>
      <c r="N34" s="131"/>
    </row>
    <row r="35" spans="1:11" ht="13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100">
    <mergeCell ref="A34:D34"/>
    <mergeCell ref="E34:F34"/>
    <mergeCell ref="G34:H34"/>
    <mergeCell ref="I34:K34"/>
    <mergeCell ref="L34:N34"/>
    <mergeCell ref="R30:S30"/>
    <mergeCell ref="A32:D33"/>
    <mergeCell ref="I32:K33"/>
    <mergeCell ref="L32:N33"/>
    <mergeCell ref="E33:F33"/>
    <mergeCell ref="G33:H33"/>
    <mergeCell ref="A30:D30"/>
    <mergeCell ref="F30:G30"/>
    <mergeCell ref="H30:I30"/>
    <mergeCell ref="J30:K30"/>
    <mergeCell ref="L30:N30"/>
    <mergeCell ref="O30:Q30"/>
    <mergeCell ref="R28:S29"/>
    <mergeCell ref="A29:E29"/>
    <mergeCell ref="F29:G29"/>
    <mergeCell ref="H29:I29"/>
    <mergeCell ref="J29:K29"/>
    <mergeCell ref="L29:N29"/>
    <mergeCell ref="I26:J26"/>
    <mergeCell ref="K26:L26"/>
    <mergeCell ref="M26:P26"/>
    <mergeCell ref="A28:E28"/>
    <mergeCell ref="F28:N28"/>
    <mergeCell ref="O28:Q29"/>
    <mergeCell ref="Q24:S26"/>
    <mergeCell ref="A25:D25"/>
    <mergeCell ref="E25:F25"/>
    <mergeCell ref="G25:H25"/>
    <mergeCell ref="I25:J25"/>
    <mergeCell ref="K25:L25"/>
    <mergeCell ref="M25:P25"/>
    <mergeCell ref="A26:D26"/>
    <mergeCell ref="E26:F26"/>
    <mergeCell ref="G26:H26"/>
    <mergeCell ref="A24:D24"/>
    <mergeCell ref="E24:F24"/>
    <mergeCell ref="G24:H24"/>
    <mergeCell ref="I24:J24"/>
    <mergeCell ref="K24:L24"/>
    <mergeCell ref="M24:P24"/>
    <mergeCell ref="R20:R21"/>
    <mergeCell ref="A23:D23"/>
    <mergeCell ref="E23:F23"/>
    <mergeCell ref="G23:H23"/>
    <mergeCell ref="I23:J23"/>
    <mergeCell ref="K23:L23"/>
    <mergeCell ref="M23:P23"/>
    <mergeCell ref="Q23:S23"/>
    <mergeCell ref="Q16:Q17"/>
    <mergeCell ref="R16:R17"/>
    <mergeCell ref="A18:A21"/>
    <mergeCell ref="B18:B19"/>
    <mergeCell ref="P18:P19"/>
    <mergeCell ref="Q18:Q19"/>
    <mergeCell ref="R18:R19"/>
    <mergeCell ref="B20:B21"/>
    <mergeCell ref="P20:P21"/>
    <mergeCell ref="Q20:Q21"/>
    <mergeCell ref="P12:P13"/>
    <mergeCell ref="Q12:Q13"/>
    <mergeCell ref="R12:R13"/>
    <mergeCell ref="A14:A17"/>
    <mergeCell ref="B14:B15"/>
    <mergeCell ref="P14:P15"/>
    <mergeCell ref="Q14:Q15"/>
    <mergeCell ref="R14:R15"/>
    <mergeCell ref="B16:B17"/>
    <mergeCell ref="P16:P17"/>
    <mergeCell ref="Q6:S6"/>
    <mergeCell ref="A8:B9"/>
    <mergeCell ref="D8:S8"/>
    <mergeCell ref="A10:A13"/>
    <mergeCell ref="B10:B11"/>
    <mergeCell ref="P10:P11"/>
    <mergeCell ref="Q10:Q11"/>
    <mergeCell ref="R10:R11"/>
    <mergeCell ref="S10:S21"/>
    <mergeCell ref="B12:B13"/>
    <mergeCell ref="A4:B6"/>
    <mergeCell ref="C4:D6"/>
    <mergeCell ref="E4:G6"/>
    <mergeCell ref="J4:L4"/>
    <mergeCell ref="N4:P4"/>
    <mergeCell ref="Q4:S5"/>
    <mergeCell ref="J5:L5"/>
    <mergeCell ref="N5:P5"/>
    <mergeCell ref="J6:L6"/>
    <mergeCell ref="N6:P6"/>
    <mergeCell ref="A1:S1"/>
    <mergeCell ref="A3:B3"/>
    <mergeCell ref="C3:D3"/>
    <mergeCell ref="E3:G3"/>
    <mergeCell ref="J3:L3"/>
    <mergeCell ref="N3:P3"/>
    <mergeCell ref="Q3:S3"/>
  </mergeCells>
  <printOptions/>
  <pageMargins left="0.7" right="0.7" top="0.75" bottom="0.75" header="0.3" footer="0.3"/>
  <pageSetup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9">
      <selection activeCell="E34" sqref="E34:F34"/>
    </sheetView>
  </sheetViews>
  <sheetFormatPr defaultColWidth="8.88671875" defaultRowHeight="13.5"/>
  <sheetData>
    <row r="1" spans="1:19" ht="27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ht="19.5" thickBot="1">
      <c r="B2" s="12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2"/>
      <c r="Q2" s="2"/>
      <c r="R2" s="2"/>
      <c r="S2" s="2"/>
    </row>
    <row r="3" spans="1:19" ht="23.25" thickBot="1">
      <c r="A3" s="29" t="s">
        <v>40</v>
      </c>
      <c r="B3" s="30"/>
      <c r="C3" s="29" t="s">
        <v>41</v>
      </c>
      <c r="D3" s="30"/>
      <c r="E3" s="29" t="s">
        <v>42</v>
      </c>
      <c r="F3" s="31"/>
      <c r="G3" s="30"/>
      <c r="H3" s="20" t="s">
        <v>29</v>
      </c>
      <c r="I3" s="21" t="s">
        <v>32</v>
      </c>
      <c r="J3" s="32" t="s">
        <v>33</v>
      </c>
      <c r="K3" s="33"/>
      <c r="L3" s="34"/>
      <c r="M3" s="21" t="s">
        <v>32</v>
      </c>
      <c r="N3" s="33" t="s">
        <v>33</v>
      </c>
      <c r="O3" s="33"/>
      <c r="P3" s="34"/>
      <c r="Q3" s="35" t="s">
        <v>39</v>
      </c>
      <c r="R3" s="36"/>
      <c r="S3" s="37"/>
    </row>
    <row r="4" spans="1:19" ht="14.25" thickBot="1">
      <c r="A4" s="38">
        <v>3</v>
      </c>
      <c r="B4" s="39"/>
      <c r="C4" s="38"/>
      <c r="D4" s="39"/>
      <c r="E4" s="38"/>
      <c r="F4" s="44"/>
      <c r="G4" s="39"/>
      <c r="H4" s="18">
        <v>1</v>
      </c>
      <c r="I4" s="19">
        <v>1</v>
      </c>
      <c r="J4" s="47">
        <v>197</v>
      </c>
      <c r="K4" s="48"/>
      <c r="L4" s="49"/>
      <c r="M4" s="19">
        <v>2</v>
      </c>
      <c r="N4" s="50">
        <v>194</v>
      </c>
      <c r="O4" s="51"/>
      <c r="P4" s="52"/>
      <c r="Q4" s="53">
        <f>S10+Q24+O30+L34</f>
        <v>183.88730467070218</v>
      </c>
      <c r="R4" s="54"/>
      <c r="S4" s="55"/>
    </row>
    <row r="5" spans="1:19" ht="14.25" thickBot="1">
      <c r="A5" s="40"/>
      <c r="B5" s="41"/>
      <c r="C5" s="40"/>
      <c r="D5" s="41"/>
      <c r="E5" s="40"/>
      <c r="F5" s="45"/>
      <c r="G5" s="41"/>
      <c r="H5" s="16">
        <v>2</v>
      </c>
      <c r="I5" s="17">
        <v>1</v>
      </c>
      <c r="J5" s="56">
        <v>199</v>
      </c>
      <c r="K5" s="57"/>
      <c r="L5" s="58"/>
      <c r="M5" s="17">
        <v>2</v>
      </c>
      <c r="N5" s="56">
        <v>198</v>
      </c>
      <c r="O5" s="57"/>
      <c r="P5" s="58"/>
      <c r="Q5" s="53"/>
      <c r="R5" s="54"/>
      <c r="S5" s="55"/>
    </row>
    <row r="6" spans="1:19" ht="14.25" thickBot="1">
      <c r="A6" s="42"/>
      <c r="B6" s="43"/>
      <c r="C6" s="42"/>
      <c r="D6" s="43"/>
      <c r="E6" s="42"/>
      <c r="F6" s="46"/>
      <c r="G6" s="43"/>
      <c r="H6" s="14">
        <v>3</v>
      </c>
      <c r="I6" s="15">
        <v>1</v>
      </c>
      <c r="J6" s="59">
        <v>194</v>
      </c>
      <c r="K6" s="60"/>
      <c r="L6" s="61"/>
      <c r="M6" s="15">
        <v>2</v>
      </c>
      <c r="N6" s="62">
        <v>194</v>
      </c>
      <c r="O6" s="63"/>
      <c r="P6" s="64"/>
      <c r="Q6" s="65" t="s">
        <v>36</v>
      </c>
      <c r="R6" s="66"/>
      <c r="S6" s="67"/>
    </row>
    <row r="7" ht="14.25" thickBot="1"/>
    <row r="8" spans="1:19" ht="13.5">
      <c r="A8" s="68" t="s">
        <v>3</v>
      </c>
      <c r="B8" s="69"/>
      <c r="C8" s="4"/>
      <c r="D8" s="69" t="s">
        <v>35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2"/>
    </row>
    <row r="9" spans="1:19" ht="40.5">
      <c r="A9" s="70"/>
      <c r="B9" s="71"/>
      <c r="C9" s="6"/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37</v>
      </c>
      <c r="J9" s="6" t="s">
        <v>9</v>
      </c>
      <c r="K9" s="6" t="s">
        <v>10</v>
      </c>
      <c r="L9" s="6" t="s">
        <v>11</v>
      </c>
      <c r="M9" s="7" t="s">
        <v>12</v>
      </c>
      <c r="N9" s="7" t="s">
        <v>54</v>
      </c>
      <c r="O9" s="6" t="s">
        <v>38</v>
      </c>
      <c r="P9" s="7" t="s">
        <v>13</v>
      </c>
      <c r="Q9" s="7" t="s">
        <v>14</v>
      </c>
      <c r="R9" s="7" t="s">
        <v>15</v>
      </c>
      <c r="S9" s="8" t="s">
        <v>16</v>
      </c>
    </row>
    <row r="10" spans="1:19" ht="13.5">
      <c r="A10" s="73" t="s">
        <v>0</v>
      </c>
      <c r="B10" s="76" t="s">
        <v>44</v>
      </c>
      <c r="C10" s="9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78">
        <f>SUM(D11:M11)+MAX(N11,O11)</f>
        <v>7.396862021227503</v>
      </c>
      <c r="Q10" s="79">
        <v>6</v>
      </c>
      <c r="R10" s="79">
        <f>P10+Q10</f>
        <v>13.396862021227502</v>
      </c>
      <c r="S10" s="81">
        <f>SUM(R10:R21)</f>
        <v>142.88730467070218</v>
      </c>
    </row>
    <row r="11" spans="1:19" ht="13.5">
      <c r="A11" s="74"/>
      <c r="B11" s="77"/>
      <c r="C11" s="9" t="s">
        <v>31</v>
      </c>
      <c r="D11" s="10">
        <f>(9/11)*(($J$4+1)-D10)/$J$4</f>
        <v>0.8223350253807107</v>
      </c>
      <c r="E11" s="10">
        <f aca="true" t="shared" si="0" ref="E11:O11">(9/11)*(($J$4+1)-E10)/$J$4</f>
        <v>0.8223350253807107</v>
      </c>
      <c r="F11" s="10">
        <f t="shared" si="0"/>
        <v>0.8223350253807107</v>
      </c>
      <c r="G11" s="10">
        <f t="shared" si="0"/>
        <v>0.8223350253807107</v>
      </c>
      <c r="H11" s="10">
        <f t="shared" si="0"/>
        <v>0.8223350253807107</v>
      </c>
      <c r="I11" s="10">
        <f t="shared" si="0"/>
        <v>0.8223350253807107</v>
      </c>
      <c r="J11" s="10">
        <f>IF(J10=1,9/11,IF(J10=2,6/11,3/11))</f>
        <v>0.2727272727272727</v>
      </c>
      <c r="K11" s="10">
        <f>IF(K10=1,9/11,IF(K10=2,6/11,3/11))</f>
        <v>0.2727272727272727</v>
      </c>
      <c r="L11" s="10">
        <f>IF(L10=1,9/11,IF(L10=2,6/11,3/11))</f>
        <v>0.2727272727272727</v>
      </c>
      <c r="M11" s="10">
        <f t="shared" si="0"/>
        <v>0.8223350253807107</v>
      </c>
      <c r="N11" s="10">
        <f t="shared" si="0"/>
        <v>0.8223350253807107</v>
      </c>
      <c r="O11" s="10">
        <f t="shared" si="0"/>
        <v>0.8223350253807107</v>
      </c>
      <c r="P11" s="78"/>
      <c r="Q11" s="79"/>
      <c r="R11" s="80"/>
      <c r="S11" s="81"/>
    </row>
    <row r="12" spans="1:19" ht="13.5">
      <c r="A12" s="74"/>
      <c r="B12" s="76" t="s">
        <v>45</v>
      </c>
      <c r="C12" s="9" t="s">
        <v>30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78">
        <f>SUM(D13:M13)+MAX(N13,O13)</f>
        <v>7.397375820056231</v>
      </c>
      <c r="Q12" s="83">
        <v>6</v>
      </c>
      <c r="R12" s="79">
        <f>P12+Q12</f>
        <v>13.397375820056231</v>
      </c>
      <c r="S12" s="81"/>
    </row>
    <row r="13" spans="1:19" ht="13.5">
      <c r="A13" s="75"/>
      <c r="B13" s="77"/>
      <c r="C13" s="9" t="s">
        <v>31</v>
      </c>
      <c r="D13" s="10">
        <f>(9/11)*(($N$4+1)-D12)/$N$4</f>
        <v>0.8223992502343018</v>
      </c>
      <c r="E13" s="10">
        <f aca="true" t="shared" si="1" ref="E13:O13">(9/11)*(($N$4+1)-E12)/$N$4</f>
        <v>0.8223992502343018</v>
      </c>
      <c r="F13" s="10">
        <f t="shared" si="1"/>
        <v>0.8223992502343018</v>
      </c>
      <c r="G13" s="10">
        <f t="shared" si="1"/>
        <v>0.8223992502343018</v>
      </c>
      <c r="H13" s="10">
        <f t="shared" si="1"/>
        <v>0.8223992502343018</v>
      </c>
      <c r="I13" s="10">
        <f t="shared" si="1"/>
        <v>0.8223992502343018</v>
      </c>
      <c r="J13" s="10">
        <f>IF(J12=1,9/11,IF(J12=2,6/11,3/11))</f>
        <v>0.2727272727272727</v>
      </c>
      <c r="K13" s="10">
        <f>IF(K12=1,9/11,IF(K12=2,6/11,3/11))</f>
        <v>0.2727272727272727</v>
      </c>
      <c r="L13" s="10">
        <f>IF(L12=1,9/11,IF(L12=2,6/11,3/11))</f>
        <v>0.2727272727272727</v>
      </c>
      <c r="M13" s="10">
        <f t="shared" si="1"/>
        <v>0.8223992502343018</v>
      </c>
      <c r="N13" s="10">
        <f t="shared" si="1"/>
        <v>0.8223992502343018</v>
      </c>
      <c r="O13" s="10">
        <f t="shared" si="1"/>
        <v>0.8223992502343018</v>
      </c>
      <c r="P13" s="78"/>
      <c r="Q13" s="84"/>
      <c r="R13" s="80"/>
      <c r="S13" s="81"/>
    </row>
    <row r="14" spans="1:19" ht="13.5">
      <c r="A14" s="73" t="s">
        <v>1</v>
      </c>
      <c r="B14" s="76" t="s">
        <v>44</v>
      </c>
      <c r="C14" s="9" t="s">
        <v>30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78">
        <f>SUM(D15:M15)+MAX(N15,O15)</f>
        <v>11.094792142530835</v>
      </c>
      <c r="Q14" s="83">
        <v>9</v>
      </c>
      <c r="R14" s="79">
        <f>P14+Q14</f>
        <v>20.094792142530835</v>
      </c>
      <c r="S14" s="81"/>
    </row>
    <row r="15" spans="1:19" ht="13.5">
      <c r="A15" s="74"/>
      <c r="B15" s="77"/>
      <c r="C15" s="9" t="s">
        <v>31</v>
      </c>
      <c r="D15" s="10">
        <f>(13.5/11)*(($J$5+1)-D14)/$J$5</f>
        <v>1.2334399269072636</v>
      </c>
      <c r="E15" s="10">
        <f aca="true" t="shared" si="2" ref="E15:O15">(13.5/11)*(($J$5+1)-E14)/$J$5</f>
        <v>1.2334399269072636</v>
      </c>
      <c r="F15" s="10">
        <f t="shared" si="2"/>
        <v>1.2334399269072636</v>
      </c>
      <c r="G15" s="10">
        <f t="shared" si="2"/>
        <v>1.2334399269072636</v>
      </c>
      <c r="H15" s="10">
        <f t="shared" si="2"/>
        <v>1.2334399269072636</v>
      </c>
      <c r="I15" s="10">
        <f t="shared" si="2"/>
        <v>1.2334399269072636</v>
      </c>
      <c r="J15" s="10">
        <f>IF(J14=1,13.5/11,IF(J14=2,9/11,4.5/11))</f>
        <v>0.4090909090909091</v>
      </c>
      <c r="K15" s="10">
        <f>IF(K14=1,13.5/11,IF(K14=2,9/11,4.5/11))</f>
        <v>0.4090909090909091</v>
      </c>
      <c r="L15" s="10">
        <f>IF(L14=1,13.5/11,IF(L14=2,9/11,4.5/11))</f>
        <v>0.4090909090909091</v>
      </c>
      <c r="M15" s="10">
        <f t="shared" si="2"/>
        <v>1.2334399269072636</v>
      </c>
      <c r="N15" s="10">
        <f t="shared" si="2"/>
        <v>1.2334399269072636</v>
      </c>
      <c r="O15" s="10">
        <f t="shared" si="2"/>
        <v>1.2334399269072636</v>
      </c>
      <c r="P15" s="78"/>
      <c r="Q15" s="84"/>
      <c r="R15" s="80"/>
      <c r="S15" s="81"/>
    </row>
    <row r="16" spans="1:19" ht="13.5">
      <c r="A16" s="74"/>
      <c r="B16" s="76" t="s">
        <v>45</v>
      </c>
      <c r="C16" s="9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78">
        <f>SUM(D17:M17)+MAX(N17,O17)</f>
        <v>11.095041322314051</v>
      </c>
      <c r="Q16" s="83">
        <v>9</v>
      </c>
      <c r="R16" s="79">
        <f>P16+Q16</f>
        <v>20.095041322314053</v>
      </c>
      <c r="S16" s="81"/>
    </row>
    <row r="17" spans="1:19" ht="13.5">
      <c r="A17" s="75"/>
      <c r="B17" s="77"/>
      <c r="C17" s="9" t="s">
        <v>31</v>
      </c>
      <c r="D17" s="10">
        <f>(13.5/11)*(($N$5+1)-D16)/$N$5</f>
        <v>1.2334710743801653</v>
      </c>
      <c r="E17" s="10">
        <f aca="true" t="shared" si="3" ref="E17:O17">(13.5/11)*(($N$5+1)-E16)/$N$5</f>
        <v>1.2334710743801653</v>
      </c>
      <c r="F17" s="10">
        <f t="shared" si="3"/>
        <v>1.2334710743801653</v>
      </c>
      <c r="G17" s="10">
        <f t="shared" si="3"/>
        <v>1.2334710743801653</v>
      </c>
      <c r="H17" s="10">
        <f t="shared" si="3"/>
        <v>1.2334710743801653</v>
      </c>
      <c r="I17" s="10">
        <f t="shared" si="3"/>
        <v>1.2334710743801653</v>
      </c>
      <c r="J17" s="10">
        <f>IF(J16=1,13.5/11,IF(J16=2,9/11,4.5/11))</f>
        <v>0.4090909090909091</v>
      </c>
      <c r="K17" s="10">
        <f>IF(K16=1,13.5/11,IF(K16=2,9/11,4.5/11))</f>
        <v>0.4090909090909091</v>
      </c>
      <c r="L17" s="10">
        <f>IF(L16=1,13.5/11,IF(L16=2,9/11,4.5/11))</f>
        <v>0.4090909090909091</v>
      </c>
      <c r="M17" s="10">
        <f t="shared" si="3"/>
        <v>1.2334710743801653</v>
      </c>
      <c r="N17" s="10">
        <f t="shared" si="3"/>
        <v>1.2334710743801653</v>
      </c>
      <c r="O17" s="10">
        <f t="shared" si="3"/>
        <v>1.2334710743801653</v>
      </c>
      <c r="P17" s="78"/>
      <c r="Q17" s="84"/>
      <c r="R17" s="80"/>
      <c r="S17" s="81"/>
    </row>
    <row r="18" spans="1:19" ht="13.5">
      <c r="A18" s="73" t="s">
        <v>43</v>
      </c>
      <c r="B18" s="76" t="s">
        <v>44</v>
      </c>
      <c r="C18" s="9" t="s">
        <v>30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78">
        <f>SUM(D19:O19)</f>
        <v>21.231255857544518</v>
      </c>
      <c r="Q18" s="83">
        <v>15</v>
      </c>
      <c r="R18" s="79">
        <f>P18+Q18</f>
        <v>36.23125585754452</v>
      </c>
      <c r="S18" s="81"/>
    </row>
    <row r="19" spans="1:19" ht="13.5">
      <c r="A19" s="74"/>
      <c r="B19" s="77"/>
      <c r="C19" s="9" t="s">
        <v>31</v>
      </c>
      <c r="D19" s="10">
        <f aca="true" t="shared" si="4" ref="D19:I19">(22.5/11)*(($J$6+1)-D18)/$J$6</f>
        <v>2.0559981255857545</v>
      </c>
      <c r="E19" s="10">
        <f t="shared" si="4"/>
        <v>2.0559981255857545</v>
      </c>
      <c r="F19" s="10">
        <f t="shared" si="4"/>
        <v>2.0559981255857545</v>
      </c>
      <c r="G19" s="10">
        <f t="shared" si="4"/>
        <v>2.0559981255857545</v>
      </c>
      <c r="H19" s="10">
        <f t="shared" si="4"/>
        <v>2.0559981255857545</v>
      </c>
      <c r="I19" s="10">
        <f t="shared" si="4"/>
        <v>2.0559981255857545</v>
      </c>
      <c r="J19" s="10">
        <f>IF(J18=1,22.5/11,IF(J18=2,20/11,10/11))</f>
        <v>0.9090909090909091</v>
      </c>
      <c r="K19" s="10">
        <f>IF(K18=1,22.5/11,IF(K18=2,20/11,10/11))</f>
        <v>0.9090909090909091</v>
      </c>
      <c r="L19" s="10">
        <f>IF(L18=1,22.5/11,IF(L18=2,20/11,10/11))</f>
        <v>0.9090909090909091</v>
      </c>
      <c r="M19" s="10">
        <f>(22.5/11)*(($J$6+1)-M18)/$J$6</f>
        <v>2.0559981255857545</v>
      </c>
      <c r="N19" s="10">
        <f>(22.5/11)*(($J$6+1)-N18)/$J$6</f>
        <v>2.0559981255857545</v>
      </c>
      <c r="O19" s="10">
        <f>(22.5/11)*(($J$6+1)-O18)/$J$6</f>
        <v>2.0559981255857545</v>
      </c>
      <c r="P19" s="78"/>
      <c r="Q19" s="84"/>
      <c r="R19" s="80"/>
      <c r="S19" s="81"/>
    </row>
    <row r="20" spans="1:19" ht="13.5">
      <c r="A20" s="74"/>
      <c r="B20" s="76" t="s">
        <v>45</v>
      </c>
      <c r="C20" s="9" t="s">
        <v>30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78">
        <f>SUM(D21:O21)</f>
        <v>24.67197750702906</v>
      </c>
      <c r="Q20" s="79">
        <v>15</v>
      </c>
      <c r="R20" s="79">
        <f>P20+Q20</f>
        <v>39.671977507029055</v>
      </c>
      <c r="S20" s="81"/>
    </row>
    <row r="21" spans="1:19" ht="14.25" thickBot="1">
      <c r="A21" s="85"/>
      <c r="B21" s="86"/>
      <c r="C21" s="24" t="s">
        <v>31</v>
      </c>
      <c r="D21" s="27">
        <f aca="true" t="shared" si="5" ref="D21:O21">(22.5/11)*(($N$6+1)-D20)/$N$6</f>
        <v>2.0559981255857545</v>
      </c>
      <c r="E21" s="27">
        <f t="shared" si="5"/>
        <v>2.0559981255857545</v>
      </c>
      <c r="F21" s="27">
        <f t="shared" si="5"/>
        <v>2.0559981255857545</v>
      </c>
      <c r="G21" s="27">
        <f t="shared" si="5"/>
        <v>2.0559981255857545</v>
      </c>
      <c r="H21" s="27">
        <f t="shared" si="5"/>
        <v>2.0559981255857545</v>
      </c>
      <c r="I21" s="27">
        <f t="shared" si="5"/>
        <v>2.0559981255857545</v>
      </c>
      <c r="J21" s="27">
        <f t="shared" si="5"/>
        <v>2.0559981255857545</v>
      </c>
      <c r="K21" s="27">
        <f t="shared" si="5"/>
        <v>2.0559981255857545</v>
      </c>
      <c r="L21" s="27">
        <f t="shared" si="5"/>
        <v>2.0559981255857545</v>
      </c>
      <c r="M21" s="27">
        <f t="shared" si="5"/>
        <v>2.0559981255857545</v>
      </c>
      <c r="N21" s="27">
        <f t="shared" si="5"/>
        <v>2.0559981255857545</v>
      </c>
      <c r="O21" s="27">
        <f t="shared" si="5"/>
        <v>2.0559981255857545</v>
      </c>
      <c r="P21" s="78"/>
      <c r="Q21" s="87"/>
      <c r="R21" s="80"/>
      <c r="S21" s="82"/>
    </row>
    <row r="22" spans="1:19" ht="14.2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3.5">
      <c r="A23" s="88" t="s">
        <v>48</v>
      </c>
      <c r="B23" s="89"/>
      <c r="C23" s="89"/>
      <c r="D23" s="89"/>
      <c r="E23" s="90" t="s">
        <v>17</v>
      </c>
      <c r="F23" s="91"/>
      <c r="G23" s="90" t="s">
        <v>18</v>
      </c>
      <c r="H23" s="91" t="s">
        <v>18</v>
      </c>
      <c r="I23" s="90" t="s">
        <v>46</v>
      </c>
      <c r="J23" s="91"/>
      <c r="K23" s="90" t="s">
        <v>47</v>
      </c>
      <c r="L23" s="91"/>
      <c r="M23" s="90" t="s">
        <v>31</v>
      </c>
      <c r="N23" s="92"/>
      <c r="O23" s="92"/>
      <c r="P23" s="91"/>
      <c r="Q23" s="93" t="s">
        <v>19</v>
      </c>
      <c r="R23" s="94"/>
      <c r="S23" s="95"/>
    </row>
    <row r="24" spans="1:19" ht="13.5">
      <c r="A24" s="96" t="s">
        <v>0</v>
      </c>
      <c r="B24" s="80"/>
      <c r="C24" s="80"/>
      <c r="D24" s="80"/>
      <c r="E24" s="97">
        <v>0</v>
      </c>
      <c r="F24" s="98"/>
      <c r="G24" s="97">
        <v>0</v>
      </c>
      <c r="H24" s="98"/>
      <c r="I24" s="97">
        <v>0</v>
      </c>
      <c r="J24" s="98"/>
      <c r="K24" s="97">
        <v>0</v>
      </c>
      <c r="L24" s="98"/>
      <c r="M24" s="97">
        <f>IF(E24+INT((G24+I24+K24)/3)&gt;=6,2.4,IF(E24+INT((G24+I24+K24)/3)&gt;=5,3,IF(E24+INT((G24+I24+K24)/3)&gt;=4,3.6,IF(E24+INT((G24+I24+K24)/3)&gt;=3,4.2,IF(E24+INT((G24+I24+K24)/3)&gt;=2,4.8,IF(E24+INT((G24+I24+K24)/3)&gt;=1,5.4,6))))))</f>
        <v>6</v>
      </c>
      <c r="N24" s="99"/>
      <c r="O24" s="99"/>
      <c r="P24" s="98"/>
      <c r="Q24" s="108">
        <f>SUM(M24:P26)</f>
        <v>20</v>
      </c>
      <c r="R24" s="109"/>
      <c r="S24" s="110"/>
    </row>
    <row r="25" spans="1:19" ht="13.5">
      <c r="A25" s="96" t="s">
        <v>1</v>
      </c>
      <c r="B25" s="80"/>
      <c r="C25" s="80"/>
      <c r="D25" s="80"/>
      <c r="E25" s="97">
        <v>0</v>
      </c>
      <c r="F25" s="98"/>
      <c r="G25" s="97">
        <v>0</v>
      </c>
      <c r="H25" s="98"/>
      <c r="I25" s="97">
        <v>0</v>
      </c>
      <c r="J25" s="98"/>
      <c r="K25" s="97">
        <v>0</v>
      </c>
      <c r="L25" s="98"/>
      <c r="M25" s="97">
        <f>IF(E25+INT((G25+I25+K25)/3)&gt;=6,2.4,IF(E25+INT((G25+I25+K25)/3)&gt;=5,38,IF(E25+INT((G25+I25+K25)/3)&gt;=4,3.6,IF(E25+INT((G25+I25+K25)/3)&gt;=3,4.2,IF(E25+INT((G25+I25+K25)/3)&gt;=2,4,IF(E25+INT((G25+I25+K25)/3)&gt;=1,5.4,7))))))</f>
        <v>7</v>
      </c>
      <c r="N25" s="99"/>
      <c r="O25" s="99"/>
      <c r="P25" s="98"/>
      <c r="Q25" s="111"/>
      <c r="R25" s="112"/>
      <c r="S25" s="113"/>
    </row>
    <row r="26" spans="1:19" ht="14.25" thickBot="1">
      <c r="A26" s="100" t="s">
        <v>2</v>
      </c>
      <c r="B26" s="101"/>
      <c r="C26" s="101"/>
      <c r="D26" s="101"/>
      <c r="E26" s="102">
        <v>0</v>
      </c>
      <c r="F26" s="103"/>
      <c r="G26" s="102">
        <v>0</v>
      </c>
      <c r="H26" s="103"/>
      <c r="I26" s="102">
        <v>0</v>
      </c>
      <c r="J26" s="103"/>
      <c r="K26" s="102">
        <v>0</v>
      </c>
      <c r="L26" s="103"/>
      <c r="M26" s="102">
        <f>IF(E26+INT((G26+I26+K26)/3)&gt;=6,2.4,IF(E26+INT((G26+I26+K26)/3)&gt;=5,38,IF(E26+INT((G26+I26+K26)/3)&gt;=4,3.6,IF(E26+INT((G26+I26+K26)/3)&gt;=3,4.2,IF(E26+INT((G26+I26+K26)/3)&gt;=2,4,IF(E26+INT((G26+I26+K26)/3)&gt;=1,5.4,7))))))</f>
        <v>7</v>
      </c>
      <c r="N26" s="104"/>
      <c r="O26" s="104"/>
      <c r="P26" s="103"/>
      <c r="Q26" s="114"/>
      <c r="R26" s="115"/>
      <c r="S26" s="116"/>
    </row>
    <row r="27" spans="1:19" ht="14.25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3.5">
      <c r="A28" s="105" t="s">
        <v>27</v>
      </c>
      <c r="B28" s="106"/>
      <c r="C28" s="106"/>
      <c r="D28" s="106"/>
      <c r="E28" s="107"/>
      <c r="F28" s="90" t="s">
        <v>25</v>
      </c>
      <c r="G28" s="92"/>
      <c r="H28" s="92"/>
      <c r="I28" s="92"/>
      <c r="J28" s="92"/>
      <c r="K28" s="92"/>
      <c r="L28" s="92"/>
      <c r="M28" s="92"/>
      <c r="N28" s="91"/>
      <c r="O28" s="69" t="s">
        <v>19</v>
      </c>
      <c r="P28" s="69"/>
      <c r="Q28" s="69"/>
      <c r="R28" s="69" t="s">
        <v>20</v>
      </c>
      <c r="S28" s="72"/>
    </row>
    <row r="29" spans="1:19" ht="13.5">
      <c r="A29" s="118" t="s">
        <v>26</v>
      </c>
      <c r="B29" s="119"/>
      <c r="C29" s="119"/>
      <c r="D29" s="119"/>
      <c r="E29" s="120"/>
      <c r="F29" s="71" t="s">
        <v>0</v>
      </c>
      <c r="G29" s="71"/>
      <c r="H29" s="71" t="s">
        <v>1</v>
      </c>
      <c r="I29" s="71"/>
      <c r="J29" s="122" t="s">
        <v>2</v>
      </c>
      <c r="K29" s="123"/>
      <c r="L29" s="122" t="s">
        <v>21</v>
      </c>
      <c r="M29" s="124"/>
      <c r="N29" s="123"/>
      <c r="O29" s="71"/>
      <c r="P29" s="71"/>
      <c r="Q29" s="71"/>
      <c r="R29" s="71"/>
      <c r="S29" s="117"/>
    </row>
    <row r="30" spans="1:19" ht="14.25" thickBot="1">
      <c r="A30" s="125" t="s">
        <v>22</v>
      </c>
      <c r="B30" s="126"/>
      <c r="C30" s="126"/>
      <c r="D30" s="126"/>
      <c r="E30" s="22">
        <v>60</v>
      </c>
      <c r="F30" s="102"/>
      <c r="G30" s="103"/>
      <c r="H30" s="102"/>
      <c r="I30" s="103"/>
      <c r="J30" s="102">
        <v>60</v>
      </c>
      <c r="K30" s="103"/>
      <c r="L30" s="127">
        <v>30</v>
      </c>
      <c r="M30" s="126"/>
      <c r="N30" s="128"/>
      <c r="O30" s="101">
        <f>IF(E30=20,IF(L30&gt;20,20,IF(L30&gt;=15,L30,IF(L30&lt;2,8,INT(L30/2)+8))),IF(L30&lt;5,8,IF(L30&gt;=60,20,INT((L30)/5)+8)))</f>
        <v>14</v>
      </c>
      <c r="P30" s="101"/>
      <c r="Q30" s="101"/>
      <c r="R30" s="101"/>
      <c r="S30" s="121"/>
    </row>
    <row r="31" spans="1:19" ht="14.25" thickBo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3.5">
      <c r="A32" s="105" t="s">
        <v>28</v>
      </c>
      <c r="B32" s="106"/>
      <c r="C32" s="106"/>
      <c r="D32" s="107"/>
      <c r="E32" s="25" t="s">
        <v>49</v>
      </c>
      <c r="F32" s="26"/>
      <c r="G32" s="25" t="s">
        <v>50</v>
      </c>
      <c r="H32" s="26"/>
      <c r="I32" s="93" t="s">
        <v>51</v>
      </c>
      <c r="J32" s="94"/>
      <c r="K32" s="95"/>
      <c r="L32" s="93" t="s">
        <v>52</v>
      </c>
      <c r="M32" s="94"/>
      <c r="N32" s="95"/>
      <c r="O32" s="11"/>
      <c r="P32" s="11"/>
      <c r="Q32" s="11"/>
      <c r="R32" s="11"/>
      <c r="S32" s="11"/>
    </row>
    <row r="33" spans="1:14" ht="13.5">
      <c r="A33" s="118"/>
      <c r="B33" s="119"/>
      <c r="C33" s="119"/>
      <c r="D33" s="120"/>
      <c r="E33" s="122" t="s">
        <v>23</v>
      </c>
      <c r="F33" s="123"/>
      <c r="G33" s="122" t="s">
        <v>53</v>
      </c>
      <c r="H33" s="123"/>
      <c r="I33" s="132"/>
      <c r="J33" s="133"/>
      <c r="K33" s="134"/>
      <c r="L33" s="132"/>
      <c r="M33" s="133"/>
      <c r="N33" s="134"/>
    </row>
    <row r="34" spans="1:14" ht="14.25" thickBot="1">
      <c r="A34" s="100" t="s">
        <v>24</v>
      </c>
      <c r="B34" s="101"/>
      <c r="C34" s="101"/>
      <c r="D34" s="101"/>
      <c r="E34" s="102">
        <v>2</v>
      </c>
      <c r="F34" s="103"/>
      <c r="G34" s="102"/>
      <c r="H34" s="103"/>
      <c r="I34" s="129">
        <f>IF((E34*0.5)&gt;4,4,(E34*0.5))+6</f>
        <v>7</v>
      </c>
      <c r="J34" s="130"/>
      <c r="K34" s="131"/>
      <c r="L34" s="129">
        <f>IF(IF((IF((H34*0.5)&gt;4,4,(H34*0.5))+6)&gt;10,10,I34+(G34*0.1))&gt;10,10,IF((IF((H34*0.5)&gt;4,4,(H34*0.5))+6)&gt;10,10,I34+(G34*0.1)))</f>
        <v>7</v>
      </c>
      <c r="M34" s="130"/>
      <c r="N34" s="131"/>
    </row>
    <row r="35" spans="1:11" ht="13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100">
    <mergeCell ref="A34:D34"/>
    <mergeCell ref="E34:F34"/>
    <mergeCell ref="G34:H34"/>
    <mergeCell ref="I34:K34"/>
    <mergeCell ref="L34:N34"/>
    <mergeCell ref="R30:S30"/>
    <mergeCell ref="A32:D33"/>
    <mergeCell ref="I32:K33"/>
    <mergeCell ref="L32:N33"/>
    <mergeCell ref="E33:F33"/>
    <mergeCell ref="G33:H33"/>
    <mergeCell ref="A30:D30"/>
    <mergeCell ref="F30:G30"/>
    <mergeCell ref="H30:I30"/>
    <mergeCell ref="J30:K30"/>
    <mergeCell ref="L30:N30"/>
    <mergeCell ref="O30:Q30"/>
    <mergeCell ref="R28:S29"/>
    <mergeCell ref="A29:E29"/>
    <mergeCell ref="F29:G29"/>
    <mergeCell ref="H29:I29"/>
    <mergeCell ref="J29:K29"/>
    <mergeCell ref="L29:N29"/>
    <mergeCell ref="I26:J26"/>
    <mergeCell ref="K26:L26"/>
    <mergeCell ref="M26:P26"/>
    <mergeCell ref="A28:E28"/>
    <mergeCell ref="F28:N28"/>
    <mergeCell ref="O28:Q29"/>
    <mergeCell ref="Q24:S26"/>
    <mergeCell ref="A25:D25"/>
    <mergeCell ref="E25:F25"/>
    <mergeCell ref="G25:H25"/>
    <mergeCell ref="I25:J25"/>
    <mergeCell ref="K25:L25"/>
    <mergeCell ref="M25:P25"/>
    <mergeCell ref="A26:D26"/>
    <mergeCell ref="E26:F26"/>
    <mergeCell ref="G26:H26"/>
    <mergeCell ref="A24:D24"/>
    <mergeCell ref="E24:F24"/>
    <mergeCell ref="G24:H24"/>
    <mergeCell ref="I24:J24"/>
    <mergeCell ref="K24:L24"/>
    <mergeCell ref="M24:P24"/>
    <mergeCell ref="R20:R21"/>
    <mergeCell ref="A23:D23"/>
    <mergeCell ref="E23:F23"/>
    <mergeCell ref="G23:H23"/>
    <mergeCell ref="I23:J23"/>
    <mergeCell ref="K23:L23"/>
    <mergeCell ref="M23:P23"/>
    <mergeCell ref="Q23:S23"/>
    <mergeCell ref="Q16:Q17"/>
    <mergeCell ref="R16:R17"/>
    <mergeCell ref="A18:A21"/>
    <mergeCell ref="B18:B19"/>
    <mergeCell ref="P18:P19"/>
    <mergeCell ref="Q18:Q19"/>
    <mergeCell ref="R18:R19"/>
    <mergeCell ref="B20:B21"/>
    <mergeCell ref="P20:P21"/>
    <mergeCell ref="Q20:Q21"/>
    <mergeCell ref="P12:P13"/>
    <mergeCell ref="Q12:Q13"/>
    <mergeCell ref="R12:R13"/>
    <mergeCell ref="A14:A17"/>
    <mergeCell ref="B14:B15"/>
    <mergeCell ref="P14:P15"/>
    <mergeCell ref="Q14:Q15"/>
    <mergeCell ref="R14:R15"/>
    <mergeCell ref="B16:B17"/>
    <mergeCell ref="P16:P17"/>
    <mergeCell ref="Q6:S6"/>
    <mergeCell ref="A8:B9"/>
    <mergeCell ref="D8:S8"/>
    <mergeCell ref="A10:A13"/>
    <mergeCell ref="B10:B11"/>
    <mergeCell ref="P10:P11"/>
    <mergeCell ref="Q10:Q11"/>
    <mergeCell ref="R10:R11"/>
    <mergeCell ref="S10:S21"/>
    <mergeCell ref="B12:B13"/>
    <mergeCell ref="A4:B6"/>
    <mergeCell ref="C4:D6"/>
    <mergeCell ref="E4:G6"/>
    <mergeCell ref="J4:L4"/>
    <mergeCell ref="N4:P4"/>
    <mergeCell ref="Q4:S5"/>
    <mergeCell ref="J5:L5"/>
    <mergeCell ref="N5:P5"/>
    <mergeCell ref="J6:L6"/>
    <mergeCell ref="N6:P6"/>
    <mergeCell ref="A1:S1"/>
    <mergeCell ref="A3:B3"/>
    <mergeCell ref="C3:D3"/>
    <mergeCell ref="E3:G3"/>
    <mergeCell ref="J3:L3"/>
    <mergeCell ref="N3:P3"/>
    <mergeCell ref="Q3:S3"/>
  </mergeCells>
  <printOptions/>
  <pageMargins left="0.7" right="0.7" top="0.75" bottom="0.75" header="0.3" footer="0.3"/>
  <pageSetup orientation="portrait" paperSize="9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1">
      <selection activeCell="E34" sqref="E34:F34"/>
    </sheetView>
  </sheetViews>
  <sheetFormatPr defaultColWidth="8.88671875" defaultRowHeight="13.5"/>
  <sheetData>
    <row r="1" spans="1:19" ht="27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ht="19.5" thickBot="1">
      <c r="B2" s="12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2"/>
      <c r="Q2" s="2"/>
      <c r="R2" s="2"/>
      <c r="S2" s="2"/>
    </row>
    <row r="3" spans="1:19" ht="23.25" thickBot="1">
      <c r="A3" s="29" t="s">
        <v>40</v>
      </c>
      <c r="B3" s="30"/>
      <c r="C3" s="29" t="s">
        <v>41</v>
      </c>
      <c r="D3" s="30"/>
      <c r="E3" s="29" t="s">
        <v>42</v>
      </c>
      <c r="F3" s="31"/>
      <c r="G3" s="30"/>
      <c r="H3" s="20" t="s">
        <v>29</v>
      </c>
      <c r="I3" s="21" t="s">
        <v>32</v>
      </c>
      <c r="J3" s="32" t="s">
        <v>33</v>
      </c>
      <c r="K3" s="33"/>
      <c r="L3" s="34"/>
      <c r="M3" s="21" t="s">
        <v>32</v>
      </c>
      <c r="N3" s="33" t="s">
        <v>33</v>
      </c>
      <c r="O3" s="33"/>
      <c r="P3" s="34"/>
      <c r="Q3" s="35" t="s">
        <v>39</v>
      </c>
      <c r="R3" s="36"/>
      <c r="S3" s="37"/>
    </row>
    <row r="4" spans="1:19" ht="14.25" thickBot="1">
      <c r="A4" s="38">
        <v>3</v>
      </c>
      <c r="B4" s="39"/>
      <c r="C4" s="38"/>
      <c r="D4" s="39"/>
      <c r="E4" s="38"/>
      <c r="F4" s="44"/>
      <c r="G4" s="39"/>
      <c r="H4" s="18">
        <v>1</v>
      </c>
      <c r="I4" s="19">
        <v>1</v>
      </c>
      <c r="J4" s="47">
        <v>197</v>
      </c>
      <c r="K4" s="48"/>
      <c r="L4" s="49"/>
      <c r="M4" s="19">
        <v>2</v>
      </c>
      <c r="N4" s="50">
        <v>194</v>
      </c>
      <c r="O4" s="51"/>
      <c r="P4" s="52"/>
      <c r="Q4" s="53">
        <f>S10+Q24+O30+L34</f>
        <v>182.88730467070218</v>
      </c>
      <c r="R4" s="54"/>
      <c r="S4" s="55"/>
    </row>
    <row r="5" spans="1:19" ht="14.25" thickBot="1">
      <c r="A5" s="40"/>
      <c r="B5" s="41"/>
      <c r="C5" s="40"/>
      <c r="D5" s="41"/>
      <c r="E5" s="40"/>
      <c r="F5" s="45"/>
      <c r="G5" s="41"/>
      <c r="H5" s="16">
        <v>2</v>
      </c>
      <c r="I5" s="17">
        <v>1</v>
      </c>
      <c r="J5" s="56">
        <v>199</v>
      </c>
      <c r="K5" s="57"/>
      <c r="L5" s="58"/>
      <c r="M5" s="17">
        <v>2</v>
      </c>
      <c r="N5" s="56">
        <v>198</v>
      </c>
      <c r="O5" s="57"/>
      <c r="P5" s="58"/>
      <c r="Q5" s="53"/>
      <c r="R5" s="54"/>
      <c r="S5" s="55"/>
    </row>
    <row r="6" spans="1:19" ht="14.25" thickBot="1">
      <c r="A6" s="42"/>
      <c r="B6" s="43"/>
      <c r="C6" s="42"/>
      <c r="D6" s="43"/>
      <c r="E6" s="42"/>
      <c r="F6" s="46"/>
      <c r="G6" s="43"/>
      <c r="H6" s="14">
        <v>3</v>
      </c>
      <c r="I6" s="15">
        <v>1</v>
      </c>
      <c r="J6" s="59">
        <v>194</v>
      </c>
      <c r="K6" s="60"/>
      <c r="L6" s="61"/>
      <c r="M6" s="15">
        <v>2</v>
      </c>
      <c r="N6" s="62">
        <v>194</v>
      </c>
      <c r="O6" s="63"/>
      <c r="P6" s="64"/>
      <c r="Q6" s="65" t="s">
        <v>36</v>
      </c>
      <c r="R6" s="66"/>
      <c r="S6" s="67"/>
    </row>
    <row r="7" ht="14.25" thickBot="1"/>
    <row r="8" spans="1:19" ht="13.5">
      <c r="A8" s="68" t="s">
        <v>3</v>
      </c>
      <c r="B8" s="69"/>
      <c r="C8" s="4"/>
      <c r="D8" s="69" t="s">
        <v>35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2"/>
    </row>
    <row r="9" spans="1:19" ht="40.5">
      <c r="A9" s="70"/>
      <c r="B9" s="71"/>
      <c r="C9" s="6"/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37</v>
      </c>
      <c r="J9" s="6" t="s">
        <v>9</v>
      </c>
      <c r="K9" s="6" t="s">
        <v>10</v>
      </c>
      <c r="L9" s="6" t="s">
        <v>11</v>
      </c>
      <c r="M9" s="7" t="s">
        <v>12</v>
      </c>
      <c r="N9" s="7" t="s">
        <v>54</v>
      </c>
      <c r="O9" s="6" t="s">
        <v>38</v>
      </c>
      <c r="P9" s="7" t="s">
        <v>13</v>
      </c>
      <c r="Q9" s="7" t="s">
        <v>14</v>
      </c>
      <c r="R9" s="7" t="s">
        <v>15</v>
      </c>
      <c r="S9" s="8" t="s">
        <v>16</v>
      </c>
    </row>
    <row r="10" spans="1:19" ht="13.5">
      <c r="A10" s="73" t="s">
        <v>0</v>
      </c>
      <c r="B10" s="76" t="s">
        <v>44</v>
      </c>
      <c r="C10" s="9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78">
        <f>SUM(D11:M11)+MAX(N11,O11)</f>
        <v>7.396862021227503</v>
      </c>
      <c r="Q10" s="79">
        <v>6</v>
      </c>
      <c r="R10" s="79">
        <f>P10+Q10</f>
        <v>13.396862021227502</v>
      </c>
      <c r="S10" s="81">
        <f>SUM(R10:R21)</f>
        <v>142.88730467070218</v>
      </c>
    </row>
    <row r="11" spans="1:19" ht="13.5">
      <c r="A11" s="74"/>
      <c r="B11" s="77"/>
      <c r="C11" s="9" t="s">
        <v>31</v>
      </c>
      <c r="D11" s="10">
        <f>(9/11)*(($J$4+1)-D10)/$J$4</f>
        <v>0.8223350253807107</v>
      </c>
      <c r="E11" s="10">
        <f aca="true" t="shared" si="0" ref="E11:O11">(9/11)*(($J$4+1)-E10)/$J$4</f>
        <v>0.8223350253807107</v>
      </c>
      <c r="F11" s="10">
        <f t="shared" si="0"/>
        <v>0.8223350253807107</v>
      </c>
      <c r="G11" s="10">
        <f t="shared" si="0"/>
        <v>0.8223350253807107</v>
      </c>
      <c r="H11" s="10">
        <f t="shared" si="0"/>
        <v>0.8223350253807107</v>
      </c>
      <c r="I11" s="10">
        <f t="shared" si="0"/>
        <v>0.8223350253807107</v>
      </c>
      <c r="J11" s="10">
        <f>IF(J10=1,9/11,IF(J10=2,6/11,3/11))</f>
        <v>0.2727272727272727</v>
      </c>
      <c r="K11" s="10">
        <f>IF(K10=1,9/11,IF(K10=2,6/11,3/11))</f>
        <v>0.2727272727272727</v>
      </c>
      <c r="L11" s="10">
        <f>IF(L10=1,9/11,IF(L10=2,6/11,3/11))</f>
        <v>0.2727272727272727</v>
      </c>
      <c r="M11" s="10">
        <f t="shared" si="0"/>
        <v>0.8223350253807107</v>
      </c>
      <c r="N11" s="10">
        <f t="shared" si="0"/>
        <v>0.8223350253807107</v>
      </c>
      <c r="O11" s="10">
        <f t="shared" si="0"/>
        <v>0.8223350253807107</v>
      </c>
      <c r="P11" s="78"/>
      <c r="Q11" s="79"/>
      <c r="R11" s="80"/>
      <c r="S11" s="81"/>
    </row>
    <row r="12" spans="1:19" ht="13.5">
      <c r="A12" s="74"/>
      <c r="B12" s="76" t="s">
        <v>45</v>
      </c>
      <c r="C12" s="9" t="s">
        <v>30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78">
        <f>SUM(D13:M13)+MAX(N13,O13)</f>
        <v>7.397375820056231</v>
      </c>
      <c r="Q12" s="83">
        <v>6</v>
      </c>
      <c r="R12" s="79">
        <f>P12+Q12</f>
        <v>13.397375820056231</v>
      </c>
      <c r="S12" s="81"/>
    </row>
    <row r="13" spans="1:19" ht="13.5">
      <c r="A13" s="75"/>
      <c r="B13" s="77"/>
      <c r="C13" s="9" t="s">
        <v>31</v>
      </c>
      <c r="D13" s="10">
        <f>(9/11)*(($N$4+1)-D12)/$N$4</f>
        <v>0.8223992502343018</v>
      </c>
      <c r="E13" s="10">
        <f aca="true" t="shared" si="1" ref="E13:O13">(9/11)*(($N$4+1)-E12)/$N$4</f>
        <v>0.8223992502343018</v>
      </c>
      <c r="F13" s="10">
        <f t="shared" si="1"/>
        <v>0.8223992502343018</v>
      </c>
      <c r="G13" s="10">
        <f t="shared" si="1"/>
        <v>0.8223992502343018</v>
      </c>
      <c r="H13" s="10">
        <f t="shared" si="1"/>
        <v>0.8223992502343018</v>
      </c>
      <c r="I13" s="10">
        <f t="shared" si="1"/>
        <v>0.8223992502343018</v>
      </c>
      <c r="J13" s="10">
        <f>IF(J12=1,9/11,IF(J12=2,6/11,3/11))</f>
        <v>0.2727272727272727</v>
      </c>
      <c r="K13" s="10">
        <f>IF(K12=1,9/11,IF(K12=2,6/11,3/11))</f>
        <v>0.2727272727272727</v>
      </c>
      <c r="L13" s="10">
        <f>IF(L12=1,9/11,IF(L12=2,6/11,3/11))</f>
        <v>0.2727272727272727</v>
      </c>
      <c r="M13" s="10">
        <f t="shared" si="1"/>
        <v>0.8223992502343018</v>
      </c>
      <c r="N13" s="10">
        <f t="shared" si="1"/>
        <v>0.8223992502343018</v>
      </c>
      <c r="O13" s="10">
        <f t="shared" si="1"/>
        <v>0.8223992502343018</v>
      </c>
      <c r="P13" s="78"/>
      <c r="Q13" s="84"/>
      <c r="R13" s="80"/>
      <c r="S13" s="81"/>
    </row>
    <row r="14" spans="1:19" ht="13.5">
      <c r="A14" s="73" t="s">
        <v>1</v>
      </c>
      <c r="B14" s="76" t="s">
        <v>44</v>
      </c>
      <c r="C14" s="9" t="s">
        <v>30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78">
        <f>SUM(D15:M15)+MAX(N15,O15)</f>
        <v>11.094792142530835</v>
      </c>
      <c r="Q14" s="83">
        <v>9</v>
      </c>
      <c r="R14" s="79">
        <f>P14+Q14</f>
        <v>20.094792142530835</v>
      </c>
      <c r="S14" s="81"/>
    </row>
    <row r="15" spans="1:19" ht="13.5">
      <c r="A15" s="74"/>
      <c r="B15" s="77"/>
      <c r="C15" s="9" t="s">
        <v>31</v>
      </c>
      <c r="D15" s="10">
        <f>(13.5/11)*(($J$5+1)-D14)/$J$5</f>
        <v>1.2334399269072636</v>
      </c>
      <c r="E15" s="10">
        <f aca="true" t="shared" si="2" ref="E15:O15">(13.5/11)*(($J$5+1)-E14)/$J$5</f>
        <v>1.2334399269072636</v>
      </c>
      <c r="F15" s="10">
        <f t="shared" si="2"/>
        <v>1.2334399269072636</v>
      </c>
      <c r="G15" s="10">
        <f t="shared" si="2"/>
        <v>1.2334399269072636</v>
      </c>
      <c r="H15" s="10">
        <f t="shared" si="2"/>
        <v>1.2334399269072636</v>
      </c>
      <c r="I15" s="10">
        <f t="shared" si="2"/>
        <v>1.2334399269072636</v>
      </c>
      <c r="J15" s="10">
        <f>IF(J14=1,13.5/11,IF(J14=2,9/11,4.5/11))</f>
        <v>0.4090909090909091</v>
      </c>
      <c r="K15" s="10">
        <f>IF(K14=1,13.5/11,IF(K14=2,9/11,4.5/11))</f>
        <v>0.4090909090909091</v>
      </c>
      <c r="L15" s="10">
        <f>IF(L14=1,13.5/11,IF(L14=2,9/11,4.5/11))</f>
        <v>0.4090909090909091</v>
      </c>
      <c r="M15" s="10">
        <f t="shared" si="2"/>
        <v>1.2334399269072636</v>
      </c>
      <c r="N15" s="10">
        <f t="shared" si="2"/>
        <v>1.2334399269072636</v>
      </c>
      <c r="O15" s="10">
        <f t="shared" si="2"/>
        <v>1.2334399269072636</v>
      </c>
      <c r="P15" s="78"/>
      <c r="Q15" s="84"/>
      <c r="R15" s="80"/>
      <c r="S15" s="81"/>
    </row>
    <row r="16" spans="1:19" ht="13.5">
      <c r="A16" s="74"/>
      <c r="B16" s="76" t="s">
        <v>45</v>
      </c>
      <c r="C16" s="9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78">
        <f>SUM(D17:M17)+MAX(N17,O17)</f>
        <v>11.095041322314051</v>
      </c>
      <c r="Q16" s="83">
        <v>9</v>
      </c>
      <c r="R16" s="79">
        <f>P16+Q16</f>
        <v>20.095041322314053</v>
      </c>
      <c r="S16" s="81"/>
    </row>
    <row r="17" spans="1:19" ht="13.5">
      <c r="A17" s="75"/>
      <c r="B17" s="77"/>
      <c r="C17" s="9" t="s">
        <v>31</v>
      </c>
      <c r="D17" s="10">
        <f>(13.5/11)*(($N$5+1)-D16)/$N$5</f>
        <v>1.2334710743801653</v>
      </c>
      <c r="E17" s="10">
        <f aca="true" t="shared" si="3" ref="E17:O17">(13.5/11)*(($N$5+1)-E16)/$N$5</f>
        <v>1.2334710743801653</v>
      </c>
      <c r="F17" s="10">
        <f t="shared" si="3"/>
        <v>1.2334710743801653</v>
      </c>
      <c r="G17" s="10">
        <f t="shared" si="3"/>
        <v>1.2334710743801653</v>
      </c>
      <c r="H17" s="10">
        <f t="shared" si="3"/>
        <v>1.2334710743801653</v>
      </c>
      <c r="I17" s="10">
        <f t="shared" si="3"/>
        <v>1.2334710743801653</v>
      </c>
      <c r="J17" s="10">
        <f>IF(J16=1,13.5/11,IF(J16=2,9/11,4.5/11))</f>
        <v>0.4090909090909091</v>
      </c>
      <c r="K17" s="10">
        <f>IF(K16=1,13.5/11,IF(K16=2,9/11,4.5/11))</f>
        <v>0.4090909090909091</v>
      </c>
      <c r="L17" s="10">
        <f>IF(L16=1,13.5/11,IF(L16=2,9/11,4.5/11))</f>
        <v>0.4090909090909091</v>
      </c>
      <c r="M17" s="10">
        <f t="shared" si="3"/>
        <v>1.2334710743801653</v>
      </c>
      <c r="N17" s="10">
        <f t="shared" si="3"/>
        <v>1.2334710743801653</v>
      </c>
      <c r="O17" s="10">
        <f t="shared" si="3"/>
        <v>1.2334710743801653</v>
      </c>
      <c r="P17" s="78"/>
      <c r="Q17" s="84"/>
      <c r="R17" s="80"/>
      <c r="S17" s="81"/>
    </row>
    <row r="18" spans="1:19" ht="13.5">
      <c r="A18" s="73" t="s">
        <v>43</v>
      </c>
      <c r="B18" s="76" t="s">
        <v>44</v>
      </c>
      <c r="C18" s="9" t="s">
        <v>30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78">
        <f>SUM(D19:O19)</f>
        <v>21.231255857544518</v>
      </c>
      <c r="Q18" s="83">
        <v>15</v>
      </c>
      <c r="R18" s="79">
        <f>P18+Q18</f>
        <v>36.23125585754452</v>
      </c>
      <c r="S18" s="81"/>
    </row>
    <row r="19" spans="1:19" ht="13.5">
      <c r="A19" s="74"/>
      <c r="B19" s="77"/>
      <c r="C19" s="9" t="s">
        <v>31</v>
      </c>
      <c r="D19" s="10">
        <f aca="true" t="shared" si="4" ref="D19:I19">(22.5/11)*(($J$6+1)-D18)/$J$6</f>
        <v>2.0559981255857545</v>
      </c>
      <c r="E19" s="10">
        <f t="shared" si="4"/>
        <v>2.0559981255857545</v>
      </c>
      <c r="F19" s="10">
        <f t="shared" si="4"/>
        <v>2.0559981255857545</v>
      </c>
      <c r="G19" s="10">
        <f t="shared" si="4"/>
        <v>2.0559981255857545</v>
      </c>
      <c r="H19" s="10">
        <f t="shared" si="4"/>
        <v>2.0559981255857545</v>
      </c>
      <c r="I19" s="10">
        <f t="shared" si="4"/>
        <v>2.0559981255857545</v>
      </c>
      <c r="J19" s="10">
        <f>IF(J18=1,22.5/11,IF(J18=2,20/11,10/11))</f>
        <v>0.9090909090909091</v>
      </c>
      <c r="K19" s="10">
        <f>IF(K18=1,22.5/11,IF(K18=2,20/11,10/11))</f>
        <v>0.9090909090909091</v>
      </c>
      <c r="L19" s="10">
        <f>IF(L18=1,22.5/11,IF(L18=2,20/11,10/11))</f>
        <v>0.9090909090909091</v>
      </c>
      <c r="M19" s="10">
        <f>(22.5/11)*(($J$6+1)-M18)/$J$6</f>
        <v>2.0559981255857545</v>
      </c>
      <c r="N19" s="10">
        <f>(22.5/11)*(($J$6+1)-N18)/$J$6</f>
        <v>2.0559981255857545</v>
      </c>
      <c r="O19" s="10">
        <f>(22.5/11)*(($J$6+1)-O18)/$J$6</f>
        <v>2.0559981255857545</v>
      </c>
      <c r="P19" s="78"/>
      <c r="Q19" s="84"/>
      <c r="R19" s="80"/>
      <c r="S19" s="81"/>
    </row>
    <row r="20" spans="1:19" ht="13.5">
      <c r="A20" s="74"/>
      <c r="B20" s="76" t="s">
        <v>45</v>
      </c>
      <c r="C20" s="9" t="s">
        <v>30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78">
        <f>SUM(D21:O21)</f>
        <v>24.67197750702906</v>
      </c>
      <c r="Q20" s="79">
        <v>15</v>
      </c>
      <c r="R20" s="79">
        <f>P20+Q20</f>
        <v>39.671977507029055</v>
      </c>
      <c r="S20" s="81"/>
    </row>
    <row r="21" spans="1:19" ht="14.25" thickBot="1">
      <c r="A21" s="85"/>
      <c r="B21" s="86"/>
      <c r="C21" s="24" t="s">
        <v>31</v>
      </c>
      <c r="D21" s="27">
        <f aca="true" t="shared" si="5" ref="D21:O21">(22.5/11)*(($N$6+1)-D20)/$N$6</f>
        <v>2.0559981255857545</v>
      </c>
      <c r="E21" s="27">
        <f t="shared" si="5"/>
        <v>2.0559981255857545</v>
      </c>
      <c r="F21" s="27">
        <f t="shared" si="5"/>
        <v>2.0559981255857545</v>
      </c>
      <c r="G21" s="27">
        <f t="shared" si="5"/>
        <v>2.0559981255857545</v>
      </c>
      <c r="H21" s="27">
        <f t="shared" si="5"/>
        <v>2.0559981255857545</v>
      </c>
      <c r="I21" s="27">
        <f t="shared" si="5"/>
        <v>2.0559981255857545</v>
      </c>
      <c r="J21" s="27">
        <f t="shared" si="5"/>
        <v>2.0559981255857545</v>
      </c>
      <c r="K21" s="27">
        <f t="shared" si="5"/>
        <v>2.0559981255857545</v>
      </c>
      <c r="L21" s="27">
        <f t="shared" si="5"/>
        <v>2.0559981255857545</v>
      </c>
      <c r="M21" s="27">
        <f t="shared" si="5"/>
        <v>2.0559981255857545</v>
      </c>
      <c r="N21" s="27">
        <f t="shared" si="5"/>
        <v>2.0559981255857545</v>
      </c>
      <c r="O21" s="27">
        <f t="shared" si="5"/>
        <v>2.0559981255857545</v>
      </c>
      <c r="P21" s="78"/>
      <c r="Q21" s="87"/>
      <c r="R21" s="80"/>
      <c r="S21" s="82"/>
    </row>
    <row r="22" spans="1:19" ht="14.2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3.5">
      <c r="A23" s="88" t="s">
        <v>48</v>
      </c>
      <c r="B23" s="89"/>
      <c r="C23" s="89"/>
      <c r="D23" s="89"/>
      <c r="E23" s="90" t="s">
        <v>17</v>
      </c>
      <c r="F23" s="91"/>
      <c r="G23" s="90" t="s">
        <v>18</v>
      </c>
      <c r="H23" s="91" t="s">
        <v>18</v>
      </c>
      <c r="I23" s="90" t="s">
        <v>46</v>
      </c>
      <c r="J23" s="91"/>
      <c r="K23" s="90" t="s">
        <v>47</v>
      </c>
      <c r="L23" s="91"/>
      <c r="M23" s="90" t="s">
        <v>31</v>
      </c>
      <c r="N23" s="92"/>
      <c r="O23" s="92"/>
      <c r="P23" s="91"/>
      <c r="Q23" s="93" t="s">
        <v>19</v>
      </c>
      <c r="R23" s="94"/>
      <c r="S23" s="95"/>
    </row>
    <row r="24" spans="1:19" ht="13.5">
      <c r="A24" s="96" t="s">
        <v>0</v>
      </c>
      <c r="B24" s="80"/>
      <c r="C24" s="80"/>
      <c r="D24" s="80"/>
      <c r="E24" s="97">
        <v>0</v>
      </c>
      <c r="F24" s="98"/>
      <c r="G24" s="97">
        <v>0</v>
      </c>
      <c r="H24" s="98"/>
      <c r="I24" s="97">
        <v>0</v>
      </c>
      <c r="J24" s="98"/>
      <c r="K24" s="97">
        <v>0</v>
      </c>
      <c r="L24" s="98"/>
      <c r="M24" s="97">
        <f>IF(E24+INT((G24+I24+K24)/3)&gt;=6,2.4,IF(E24+INT((G24+I24+K24)/3)&gt;=5,3,IF(E24+INT((G24+I24+K24)/3)&gt;=4,3.6,IF(E24+INT((G24+I24+K24)/3)&gt;=3,4.2,IF(E24+INT((G24+I24+K24)/3)&gt;=2,4.8,IF(E24+INT((G24+I24+K24)/3)&gt;=1,5.4,6))))))</f>
        <v>6</v>
      </c>
      <c r="N24" s="99"/>
      <c r="O24" s="99"/>
      <c r="P24" s="98"/>
      <c r="Q24" s="108">
        <f>SUM(M24:P26)</f>
        <v>20</v>
      </c>
      <c r="R24" s="109"/>
      <c r="S24" s="110"/>
    </row>
    <row r="25" spans="1:19" ht="13.5">
      <c r="A25" s="96" t="s">
        <v>1</v>
      </c>
      <c r="B25" s="80"/>
      <c r="C25" s="80"/>
      <c r="D25" s="80"/>
      <c r="E25" s="97">
        <v>0</v>
      </c>
      <c r="F25" s="98"/>
      <c r="G25" s="97">
        <v>0</v>
      </c>
      <c r="H25" s="98"/>
      <c r="I25" s="97">
        <v>0</v>
      </c>
      <c r="J25" s="98"/>
      <c r="K25" s="97">
        <v>0</v>
      </c>
      <c r="L25" s="98"/>
      <c r="M25" s="97">
        <f>IF(E25+INT((G25+I25+K25)/3)&gt;=6,2.4,IF(E25+INT((G25+I25+K25)/3)&gt;=5,38,IF(E25+INT((G25+I25+K25)/3)&gt;=4,3.6,IF(E25+INT((G25+I25+K25)/3)&gt;=3,4.2,IF(E25+INT((G25+I25+K25)/3)&gt;=2,4,IF(E25+INT((G25+I25+K25)/3)&gt;=1,5.4,7))))))</f>
        <v>7</v>
      </c>
      <c r="N25" s="99"/>
      <c r="O25" s="99"/>
      <c r="P25" s="98"/>
      <c r="Q25" s="111"/>
      <c r="R25" s="112"/>
      <c r="S25" s="113"/>
    </row>
    <row r="26" spans="1:19" ht="14.25" thickBot="1">
      <c r="A26" s="100" t="s">
        <v>2</v>
      </c>
      <c r="B26" s="101"/>
      <c r="C26" s="101"/>
      <c r="D26" s="101"/>
      <c r="E26" s="102">
        <v>0</v>
      </c>
      <c r="F26" s="103"/>
      <c r="G26" s="102">
        <v>0</v>
      </c>
      <c r="H26" s="103"/>
      <c r="I26" s="102">
        <v>0</v>
      </c>
      <c r="J26" s="103"/>
      <c r="K26" s="102">
        <v>1</v>
      </c>
      <c r="L26" s="103"/>
      <c r="M26" s="102">
        <f>IF(E26+INT((G26+I26+K26)/3)&gt;=6,2.4,IF(E26+INT((G26+I26+K26)/3)&gt;=5,38,IF(E26+INT((G26+I26+K26)/3)&gt;=4,3.6,IF(E26+INT((G26+I26+K26)/3)&gt;=3,4.2,IF(E26+INT((G26+I26+K26)/3)&gt;=2,4,IF(E26+INT((G26+I26+K26)/3)&gt;=1,5.4,7))))))</f>
        <v>7</v>
      </c>
      <c r="N26" s="104"/>
      <c r="O26" s="104"/>
      <c r="P26" s="103"/>
      <c r="Q26" s="114"/>
      <c r="R26" s="115"/>
      <c r="S26" s="116"/>
    </row>
    <row r="27" spans="1:19" ht="14.25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3.5">
      <c r="A28" s="105" t="s">
        <v>27</v>
      </c>
      <c r="B28" s="106"/>
      <c r="C28" s="106"/>
      <c r="D28" s="106"/>
      <c r="E28" s="107"/>
      <c r="F28" s="90" t="s">
        <v>25</v>
      </c>
      <c r="G28" s="92"/>
      <c r="H28" s="92"/>
      <c r="I28" s="92"/>
      <c r="J28" s="92"/>
      <c r="K28" s="92"/>
      <c r="L28" s="92"/>
      <c r="M28" s="92"/>
      <c r="N28" s="91"/>
      <c r="O28" s="69" t="s">
        <v>19</v>
      </c>
      <c r="P28" s="69"/>
      <c r="Q28" s="69"/>
      <c r="R28" s="69" t="s">
        <v>20</v>
      </c>
      <c r="S28" s="72"/>
    </row>
    <row r="29" spans="1:19" ht="13.5">
      <c r="A29" s="118" t="s">
        <v>26</v>
      </c>
      <c r="B29" s="119"/>
      <c r="C29" s="119"/>
      <c r="D29" s="119"/>
      <c r="E29" s="120"/>
      <c r="F29" s="71" t="s">
        <v>0</v>
      </c>
      <c r="G29" s="71"/>
      <c r="H29" s="71" t="s">
        <v>1</v>
      </c>
      <c r="I29" s="71"/>
      <c r="J29" s="122" t="s">
        <v>2</v>
      </c>
      <c r="K29" s="123"/>
      <c r="L29" s="122" t="s">
        <v>21</v>
      </c>
      <c r="M29" s="124"/>
      <c r="N29" s="123"/>
      <c r="O29" s="71"/>
      <c r="P29" s="71"/>
      <c r="Q29" s="71"/>
      <c r="R29" s="71"/>
      <c r="S29" s="117"/>
    </row>
    <row r="30" spans="1:19" ht="14.25" thickBot="1">
      <c r="A30" s="125" t="s">
        <v>22</v>
      </c>
      <c r="B30" s="126"/>
      <c r="C30" s="126"/>
      <c r="D30" s="126"/>
      <c r="E30" s="22">
        <v>60</v>
      </c>
      <c r="F30" s="102"/>
      <c r="G30" s="103"/>
      <c r="H30" s="102"/>
      <c r="I30" s="103"/>
      <c r="J30" s="102">
        <v>60</v>
      </c>
      <c r="K30" s="103"/>
      <c r="L30" s="127">
        <v>23</v>
      </c>
      <c r="M30" s="126"/>
      <c r="N30" s="128"/>
      <c r="O30" s="101">
        <f>IF(E30=20,IF(L30&gt;20,20,IF(L30&gt;=15,L30,IF(L30&lt;2,8,INT(L30/2)+8))),IF(L30&lt;5,8,IF(L30&gt;=60,20,INT((L30)/5)+8)))</f>
        <v>12</v>
      </c>
      <c r="P30" s="101"/>
      <c r="Q30" s="101"/>
      <c r="R30" s="101"/>
      <c r="S30" s="121"/>
    </row>
    <row r="31" spans="1:19" ht="14.25" thickBo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3.5">
      <c r="A32" s="105" t="s">
        <v>28</v>
      </c>
      <c r="B32" s="106"/>
      <c r="C32" s="106"/>
      <c r="D32" s="107"/>
      <c r="E32" s="25" t="s">
        <v>49</v>
      </c>
      <c r="F32" s="26"/>
      <c r="G32" s="25" t="s">
        <v>50</v>
      </c>
      <c r="H32" s="26"/>
      <c r="I32" s="93" t="s">
        <v>51</v>
      </c>
      <c r="J32" s="94"/>
      <c r="K32" s="95"/>
      <c r="L32" s="93" t="s">
        <v>52</v>
      </c>
      <c r="M32" s="94"/>
      <c r="N32" s="95"/>
      <c r="O32" s="11"/>
      <c r="P32" s="11"/>
      <c r="Q32" s="11"/>
      <c r="R32" s="11"/>
      <c r="S32" s="11"/>
    </row>
    <row r="33" spans="1:14" ht="13.5">
      <c r="A33" s="118"/>
      <c r="B33" s="119"/>
      <c r="C33" s="119"/>
      <c r="D33" s="120"/>
      <c r="E33" s="122" t="s">
        <v>23</v>
      </c>
      <c r="F33" s="123"/>
      <c r="G33" s="122" t="s">
        <v>53</v>
      </c>
      <c r="H33" s="123"/>
      <c r="I33" s="132"/>
      <c r="J33" s="133"/>
      <c r="K33" s="134"/>
      <c r="L33" s="132"/>
      <c r="M33" s="133"/>
      <c r="N33" s="134"/>
    </row>
    <row r="34" spans="1:14" ht="14.25" thickBot="1">
      <c r="A34" s="100" t="s">
        <v>24</v>
      </c>
      <c r="B34" s="101"/>
      <c r="C34" s="101"/>
      <c r="D34" s="101"/>
      <c r="E34" s="102">
        <v>4</v>
      </c>
      <c r="F34" s="103"/>
      <c r="G34" s="102"/>
      <c r="H34" s="103"/>
      <c r="I34" s="129">
        <f>IF((E34*0.5)&gt;4,4,(E34*0.5))+6</f>
        <v>8</v>
      </c>
      <c r="J34" s="130"/>
      <c r="K34" s="131"/>
      <c r="L34" s="129">
        <f>IF(IF((IF((H34*0.5)&gt;4,4,(H34*0.5))+6)&gt;10,10,I34+(G34*0.1))&gt;10,10,IF((IF((H34*0.5)&gt;4,4,(H34*0.5))+6)&gt;10,10,I34+(G34*0.1)))</f>
        <v>8</v>
      </c>
      <c r="M34" s="130"/>
      <c r="N34" s="131"/>
    </row>
    <row r="35" spans="1:11" ht="13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100">
    <mergeCell ref="A34:D34"/>
    <mergeCell ref="E34:F34"/>
    <mergeCell ref="G34:H34"/>
    <mergeCell ref="I34:K34"/>
    <mergeCell ref="L34:N34"/>
    <mergeCell ref="R30:S30"/>
    <mergeCell ref="A32:D33"/>
    <mergeCell ref="I32:K33"/>
    <mergeCell ref="L32:N33"/>
    <mergeCell ref="E33:F33"/>
    <mergeCell ref="G33:H33"/>
    <mergeCell ref="A30:D30"/>
    <mergeCell ref="F30:G30"/>
    <mergeCell ref="H30:I30"/>
    <mergeCell ref="J30:K30"/>
    <mergeCell ref="L30:N30"/>
    <mergeCell ref="O30:Q30"/>
    <mergeCell ref="R28:S29"/>
    <mergeCell ref="A29:E29"/>
    <mergeCell ref="F29:G29"/>
    <mergeCell ref="H29:I29"/>
    <mergeCell ref="J29:K29"/>
    <mergeCell ref="L29:N29"/>
    <mergeCell ref="I26:J26"/>
    <mergeCell ref="K26:L26"/>
    <mergeCell ref="M26:P26"/>
    <mergeCell ref="A28:E28"/>
    <mergeCell ref="F28:N28"/>
    <mergeCell ref="O28:Q29"/>
    <mergeCell ref="Q24:S26"/>
    <mergeCell ref="A25:D25"/>
    <mergeCell ref="E25:F25"/>
    <mergeCell ref="G25:H25"/>
    <mergeCell ref="I25:J25"/>
    <mergeCell ref="K25:L25"/>
    <mergeCell ref="M25:P25"/>
    <mergeCell ref="A26:D26"/>
    <mergeCell ref="E26:F26"/>
    <mergeCell ref="G26:H26"/>
    <mergeCell ref="A24:D24"/>
    <mergeCell ref="E24:F24"/>
    <mergeCell ref="G24:H24"/>
    <mergeCell ref="I24:J24"/>
    <mergeCell ref="K24:L24"/>
    <mergeCell ref="M24:P24"/>
    <mergeCell ref="R20:R21"/>
    <mergeCell ref="A23:D23"/>
    <mergeCell ref="E23:F23"/>
    <mergeCell ref="G23:H23"/>
    <mergeCell ref="I23:J23"/>
    <mergeCell ref="K23:L23"/>
    <mergeCell ref="M23:P23"/>
    <mergeCell ref="Q23:S23"/>
    <mergeCell ref="Q16:Q17"/>
    <mergeCell ref="R16:R17"/>
    <mergeCell ref="A18:A21"/>
    <mergeCell ref="B18:B19"/>
    <mergeCell ref="P18:P19"/>
    <mergeCell ref="Q18:Q19"/>
    <mergeCell ref="R18:R19"/>
    <mergeCell ref="B20:B21"/>
    <mergeCell ref="P20:P21"/>
    <mergeCell ref="Q20:Q21"/>
    <mergeCell ref="P12:P13"/>
    <mergeCell ref="Q12:Q13"/>
    <mergeCell ref="R12:R13"/>
    <mergeCell ref="A14:A17"/>
    <mergeCell ref="B14:B15"/>
    <mergeCell ref="P14:P15"/>
    <mergeCell ref="Q14:Q15"/>
    <mergeCell ref="R14:R15"/>
    <mergeCell ref="B16:B17"/>
    <mergeCell ref="P16:P17"/>
    <mergeCell ref="Q6:S6"/>
    <mergeCell ref="A8:B9"/>
    <mergeCell ref="D8:S8"/>
    <mergeCell ref="A10:A13"/>
    <mergeCell ref="B10:B11"/>
    <mergeCell ref="P10:P11"/>
    <mergeCell ref="Q10:Q11"/>
    <mergeCell ref="R10:R11"/>
    <mergeCell ref="S10:S21"/>
    <mergeCell ref="B12:B13"/>
    <mergeCell ref="A4:B6"/>
    <mergeCell ref="C4:D6"/>
    <mergeCell ref="E4:G6"/>
    <mergeCell ref="J4:L4"/>
    <mergeCell ref="N4:P4"/>
    <mergeCell ref="Q4:S5"/>
    <mergeCell ref="J5:L5"/>
    <mergeCell ref="N5:P5"/>
    <mergeCell ref="J6:L6"/>
    <mergeCell ref="N6:P6"/>
    <mergeCell ref="A1:S1"/>
    <mergeCell ref="A3:B3"/>
    <mergeCell ref="C3:D3"/>
    <mergeCell ref="E3:G3"/>
    <mergeCell ref="J3:L3"/>
    <mergeCell ref="N3:P3"/>
    <mergeCell ref="Q3:S3"/>
  </mergeCells>
  <printOptions/>
  <pageMargins left="0.7" right="0.7" top="0.75" bottom="0.75" header="0.3" footer="0.3"/>
  <pageSetup orientation="portrait" paperSize="9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1">
      <selection activeCell="L30" sqref="L30:N30"/>
    </sheetView>
  </sheetViews>
  <sheetFormatPr defaultColWidth="8.88671875" defaultRowHeight="13.5"/>
  <sheetData>
    <row r="1" spans="1:19" ht="27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ht="19.5" thickBot="1">
      <c r="B2" s="12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2"/>
      <c r="Q2" s="2"/>
      <c r="R2" s="2"/>
      <c r="S2" s="2"/>
    </row>
    <row r="3" spans="1:19" ht="23.25" thickBot="1">
      <c r="A3" s="29" t="s">
        <v>40</v>
      </c>
      <c r="B3" s="30"/>
      <c r="C3" s="29" t="s">
        <v>41</v>
      </c>
      <c r="D3" s="30"/>
      <c r="E3" s="29" t="s">
        <v>42</v>
      </c>
      <c r="F3" s="31"/>
      <c r="G3" s="30"/>
      <c r="H3" s="20" t="s">
        <v>29</v>
      </c>
      <c r="I3" s="21" t="s">
        <v>32</v>
      </c>
      <c r="J3" s="32" t="s">
        <v>33</v>
      </c>
      <c r="K3" s="33"/>
      <c r="L3" s="34"/>
      <c r="M3" s="21" t="s">
        <v>32</v>
      </c>
      <c r="N3" s="33" t="s">
        <v>33</v>
      </c>
      <c r="O3" s="33"/>
      <c r="P3" s="34"/>
      <c r="Q3" s="35" t="s">
        <v>39</v>
      </c>
      <c r="R3" s="36"/>
      <c r="S3" s="37"/>
    </row>
    <row r="4" spans="1:19" ht="14.25" thickBot="1">
      <c r="A4" s="38">
        <v>3</v>
      </c>
      <c r="B4" s="39"/>
      <c r="C4" s="38"/>
      <c r="D4" s="39"/>
      <c r="E4" s="38"/>
      <c r="F4" s="44"/>
      <c r="G4" s="39"/>
      <c r="H4" s="18">
        <v>1</v>
      </c>
      <c r="I4" s="19">
        <v>1</v>
      </c>
      <c r="J4" s="47">
        <v>197</v>
      </c>
      <c r="K4" s="48"/>
      <c r="L4" s="49"/>
      <c r="M4" s="19">
        <v>2</v>
      </c>
      <c r="N4" s="50">
        <v>194</v>
      </c>
      <c r="O4" s="51"/>
      <c r="P4" s="52"/>
      <c r="Q4" s="53">
        <f>S10+Q24+O30+L34</f>
        <v>192.88730467070218</v>
      </c>
      <c r="R4" s="54"/>
      <c r="S4" s="55"/>
    </row>
    <row r="5" spans="1:19" ht="14.25" thickBot="1">
      <c r="A5" s="40"/>
      <c r="B5" s="41"/>
      <c r="C5" s="40"/>
      <c r="D5" s="41"/>
      <c r="E5" s="40"/>
      <c r="F5" s="45"/>
      <c r="G5" s="41"/>
      <c r="H5" s="16">
        <v>2</v>
      </c>
      <c r="I5" s="17">
        <v>1</v>
      </c>
      <c r="J5" s="56">
        <v>199</v>
      </c>
      <c r="K5" s="57"/>
      <c r="L5" s="58"/>
      <c r="M5" s="17">
        <v>2</v>
      </c>
      <c r="N5" s="56">
        <v>198</v>
      </c>
      <c r="O5" s="57"/>
      <c r="P5" s="58"/>
      <c r="Q5" s="53"/>
      <c r="R5" s="54"/>
      <c r="S5" s="55"/>
    </row>
    <row r="6" spans="1:19" ht="14.25" thickBot="1">
      <c r="A6" s="42"/>
      <c r="B6" s="43"/>
      <c r="C6" s="42"/>
      <c r="D6" s="43"/>
      <c r="E6" s="42"/>
      <c r="F6" s="46"/>
      <c r="G6" s="43"/>
      <c r="H6" s="14">
        <v>3</v>
      </c>
      <c r="I6" s="15">
        <v>1</v>
      </c>
      <c r="J6" s="59">
        <v>194</v>
      </c>
      <c r="K6" s="60"/>
      <c r="L6" s="61"/>
      <c r="M6" s="15">
        <v>2</v>
      </c>
      <c r="N6" s="62">
        <v>194</v>
      </c>
      <c r="O6" s="63"/>
      <c r="P6" s="64"/>
      <c r="Q6" s="65" t="s">
        <v>36</v>
      </c>
      <c r="R6" s="66"/>
      <c r="S6" s="67"/>
    </row>
    <row r="7" ht="14.25" thickBot="1"/>
    <row r="8" spans="1:19" ht="13.5">
      <c r="A8" s="68" t="s">
        <v>3</v>
      </c>
      <c r="B8" s="69"/>
      <c r="C8" s="4"/>
      <c r="D8" s="69" t="s">
        <v>35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2"/>
    </row>
    <row r="9" spans="1:19" ht="40.5">
      <c r="A9" s="70"/>
      <c r="B9" s="71"/>
      <c r="C9" s="6"/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37</v>
      </c>
      <c r="J9" s="6" t="s">
        <v>9</v>
      </c>
      <c r="K9" s="6" t="s">
        <v>10</v>
      </c>
      <c r="L9" s="6" t="s">
        <v>11</v>
      </c>
      <c r="M9" s="7" t="s">
        <v>12</v>
      </c>
      <c r="N9" s="7" t="s">
        <v>54</v>
      </c>
      <c r="O9" s="6" t="s">
        <v>38</v>
      </c>
      <c r="P9" s="7" t="s">
        <v>13</v>
      </c>
      <c r="Q9" s="7" t="s">
        <v>14</v>
      </c>
      <c r="R9" s="7" t="s">
        <v>15</v>
      </c>
      <c r="S9" s="8" t="s">
        <v>16</v>
      </c>
    </row>
    <row r="10" spans="1:19" ht="13.5">
      <c r="A10" s="73" t="s">
        <v>0</v>
      </c>
      <c r="B10" s="76" t="s">
        <v>44</v>
      </c>
      <c r="C10" s="9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78">
        <f>SUM(D11:M11)+MAX(N11,O11)</f>
        <v>7.396862021227503</v>
      </c>
      <c r="Q10" s="79">
        <v>6</v>
      </c>
      <c r="R10" s="79">
        <f>P10+Q10</f>
        <v>13.396862021227502</v>
      </c>
      <c r="S10" s="81">
        <f>SUM(R10:R21)</f>
        <v>142.88730467070218</v>
      </c>
    </row>
    <row r="11" spans="1:19" ht="13.5">
      <c r="A11" s="74"/>
      <c r="B11" s="77"/>
      <c r="C11" s="9" t="s">
        <v>31</v>
      </c>
      <c r="D11" s="10">
        <f>(9/11)*(($J$4+1)-D10)/$J$4</f>
        <v>0.8223350253807107</v>
      </c>
      <c r="E11" s="10">
        <f aca="true" t="shared" si="0" ref="E11:O11">(9/11)*(($J$4+1)-E10)/$J$4</f>
        <v>0.8223350253807107</v>
      </c>
      <c r="F11" s="10">
        <f t="shared" si="0"/>
        <v>0.8223350253807107</v>
      </c>
      <c r="G11" s="10">
        <f t="shared" si="0"/>
        <v>0.8223350253807107</v>
      </c>
      <c r="H11" s="10">
        <f t="shared" si="0"/>
        <v>0.8223350253807107</v>
      </c>
      <c r="I11" s="10">
        <f t="shared" si="0"/>
        <v>0.8223350253807107</v>
      </c>
      <c r="J11" s="10">
        <f>IF(J10=1,9/11,IF(J10=2,6/11,3/11))</f>
        <v>0.2727272727272727</v>
      </c>
      <c r="K11" s="10">
        <f>IF(K10=1,9/11,IF(K10=2,6/11,3/11))</f>
        <v>0.2727272727272727</v>
      </c>
      <c r="L11" s="10">
        <f>IF(L10=1,9/11,IF(L10=2,6/11,3/11))</f>
        <v>0.2727272727272727</v>
      </c>
      <c r="M11" s="10">
        <f t="shared" si="0"/>
        <v>0.8223350253807107</v>
      </c>
      <c r="N11" s="10">
        <f t="shared" si="0"/>
        <v>0.8223350253807107</v>
      </c>
      <c r="O11" s="10">
        <f t="shared" si="0"/>
        <v>0.8223350253807107</v>
      </c>
      <c r="P11" s="78"/>
      <c r="Q11" s="79"/>
      <c r="R11" s="80"/>
      <c r="S11" s="81"/>
    </row>
    <row r="12" spans="1:19" ht="13.5">
      <c r="A12" s="74"/>
      <c r="B12" s="76" t="s">
        <v>45</v>
      </c>
      <c r="C12" s="9" t="s">
        <v>30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78">
        <f>SUM(D13:M13)+MAX(N13,O13)</f>
        <v>7.397375820056231</v>
      </c>
      <c r="Q12" s="83">
        <v>6</v>
      </c>
      <c r="R12" s="79">
        <f>P12+Q12</f>
        <v>13.397375820056231</v>
      </c>
      <c r="S12" s="81"/>
    </row>
    <row r="13" spans="1:19" ht="13.5">
      <c r="A13" s="75"/>
      <c r="B13" s="77"/>
      <c r="C13" s="9" t="s">
        <v>31</v>
      </c>
      <c r="D13" s="10">
        <f>(9/11)*(($N$4+1)-D12)/$N$4</f>
        <v>0.8223992502343018</v>
      </c>
      <c r="E13" s="10">
        <f aca="true" t="shared" si="1" ref="E13:O13">(9/11)*(($N$4+1)-E12)/$N$4</f>
        <v>0.8223992502343018</v>
      </c>
      <c r="F13" s="10">
        <f t="shared" si="1"/>
        <v>0.8223992502343018</v>
      </c>
      <c r="G13" s="10">
        <f t="shared" si="1"/>
        <v>0.8223992502343018</v>
      </c>
      <c r="H13" s="10">
        <f t="shared" si="1"/>
        <v>0.8223992502343018</v>
      </c>
      <c r="I13" s="10">
        <f t="shared" si="1"/>
        <v>0.8223992502343018</v>
      </c>
      <c r="J13" s="10">
        <f>IF(J12=1,9/11,IF(J12=2,6/11,3/11))</f>
        <v>0.2727272727272727</v>
      </c>
      <c r="K13" s="10">
        <f>IF(K12=1,9/11,IF(K12=2,6/11,3/11))</f>
        <v>0.2727272727272727</v>
      </c>
      <c r="L13" s="10">
        <f>IF(L12=1,9/11,IF(L12=2,6/11,3/11))</f>
        <v>0.2727272727272727</v>
      </c>
      <c r="M13" s="10">
        <f t="shared" si="1"/>
        <v>0.8223992502343018</v>
      </c>
      <c r="N13" s="10">
        <f t="shared" si="1"/>
        <v>0.8223992502343018</v>
      </c>
      <c r="O13" s="10">
        <f t="shared" si="1"/>
        <v>0.8223992502343018</v>
      </c>
      <c r="P13" s="78"/>
      <c r="Q13" s="84"/>
      <c r="R13" s="80"/>
      <c r="S13" s="81"/>
    </row>
    <row r="14" spans="1:19" ht="13.5">
      <c r="A14" s="73" t="s">
        <v>1</v>
      </c>
      <c r="B14" s="76" t="s">
        <v>44</v>
      </c>
      <c r="C14" s="9" t="s">
        <v>30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78">
        <f>SUM(D15:M15)+MAX(N15,O15)</f>
        <v>11.094792142530835</v>
      </c>
      <c r="Q14" s="83">
        <v>9</v>
      </c>
      <c r="R14" s="79">
        <f>P14+Q14</f>
        <v>20.094792142530835</v>
      </c>
      <c r="S14" s="81"/>
    </row>
    <row r="15" spans="1:19" ht="13.5">
      <c r="A15" s="74"/>
      <c r="B15" s="77"/>
      <c r="C15" s="9" t="s">
        <v>31</v>
      </c>
      <c r="D15" s="10">
        <f>(13.5/11)*(($J$5+1)-D14)/$J$5</f>
        <v>1.2334399269072636</v>
      </c>
      <c r="E15" s="10">
        <f aca="true" t="shared" si="2" ref="E15:O15">(13.5/11)*(($J$5+1)-E14)/$J$5</f>
        <v>1.2334399269072636</v>
      </c>
      <c r="F15" s="10">
        <f t="shared" si="2"/>
        <v>1.2334399269072636</v>
      </c>
      <c r="G15" s="10">
        <f t="shared" si="2"/>
        <v>1.2334399269072636</v>
      </c>
      <c r="H15" s="10">
        <f t="shared" si="2"/>
        <v>1.2334399269072636</v>
      </c>
      <c r="I15" s="10">
        <f t="shared" si="2"/>
        <v>1.2334399269072636</v>
      </c>
      <c r="J15" s="10">
        <f>IF(J14=1,13.5/11,IF(J14=2,9/11,4.5/11))</f>
        <v>0.4090909090909091</v>
      </c>
      <c r="K15" s="10">
        <f>IF(K14=1,13.5/11,IF(K14=2,9/11,4.5/11))</f>
        <v>0.4090909090909091</v>
      </c>
      <c r="L15" s="10">
        <f>IF(L14=1,13.5/11,IF(L14=2,9/11,4.5/11))</f>
        <v>0.4090909090909091</v>
      </c>
      <c r="M15" s="10">
        <f t="shared" si="2"/>
        <v>1.2334399269072636</v>
      </c>
      <c r="N15" s="10">
        <f t="shared" si="2"/>
        <v>1.2334399269072636</v>
      </c>
      <c r="O15" s="10">
        <f t="shared" si="2"/>
        <v>1.2334399269072636</v>
      </c>
      <c r="P15" s="78"/>
      <c r="Q15" s="84"/>
      <c r="R15" s="80"/>
      <c r="S15" s="81"/>
    </row>
    <row r="16" spans="1:19" ht="13.5">
      <c r="A16" s="74"/>
      <c r="B16" s="76" t="s">
        <v>45</v>
      </c>
      <c r="C16" s="9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78">
        <f>SUM(D17:M17)+MAX(N17,O17)</f>
        <v>11.095041322314051</v>
      </c>
      <c r="Q16" s="83">
        <v>9</v>
      </c>
      <c r="R16" s="79">
        <f>P16+Q16</f>
        <v>20.095041322314053</v>
      </c>
      <c r="S16" s="81"/>
    </row>
    <row r="17" spans="1:19" ht="13.5">
      <c r="A17" s="75"/>
      <c r="B17" s="77"/>
      <c r="C17" s="9" t="s">
        <v>31</v>
      </c>
      <c r="D17" s="10">
        <f>(13.5/11)*(($N$5+1)-D16)/$N$5</f>
        <v>1.2334710743801653</v>
      </c>
      <c r="E17" s="10">
        <f aca="true" t="shared" si="3" ref="E17:O17">(13.5/11)*(($N$5+1)-E16)/$N$5</f>
        <v>1.2334710743801653</v>
      </c>
      <c r="F17" s="10">
        <f t="shared" si="3"/>
        <v>1.2334710743801653</v>
      </c>
      <c r="G17" s="10">
        <f t="shared" si="3"/>
        <v>1.2334710743801653</v>
      </c>
      <c r="H17" s="10">
        <f t="shared" si="3"/>
        <v>1.2334710743801653</v>
      </c>
      <c r="I17" s="10">
        <f t="shared" si="3"/>
        <v>1.2334710743801653</v>
      </c>
      <c r="J17" s="10">
        <f>IF(J16=1,13.5/11,IF(J16=2,9/11,4.5/11))</f>
        <v>0.4090909090909091</v>
      </c>
      <c r="K17" s="10">
        <f>IF(K16=1,13.5/11,IF(K16=2,9/11,4.5/11))</f>
        <v>0.4090909090909091</v>
      </c>
      <c r="L17" s="10">
        <f>IF(L16=1,13.5/11,IF(L16=2,9/11,4.5/11))</f>
        <v>0.4090909090909091</v>
      </c>
      <c r="M17" s="10">
        <f t="shared" si="3"/>
        <v>1.2334710743801653</v>
      </c>
      <c r="N17" s="10">
        <f t="shared" si="3"/>
        <v>1.2334710743801653</v>
      </c>
      <c r="O17" s="10">
        <f t="shared" si="3"/>
        <v>1.2334710743801653</v>
      </c>
      <c r="P17" s="78"/>
      <c r="Q17" s="84"/>
      <c r="R17" s="80"/>
      <c r="S17" s="81"/>
    </row>
    <row r="18" spans="1:19" ht="13.5">
      <c r="A18" s="73" t="s">
        <v>43</v>
      </c>
      <c r="B18" s="76" t="s">
        <v>44</v>
      </c>
      <c r="C18" s="9" t="s">
        <v>30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78">
        <f>SUM(D19:O19)</f>
        <v>21.231255857544518</v>
      </c>
      <c r="Q18" s="83">
        <v>15</v>
      </c>
      <c r="R18" s="79">
        <f>P18+Q18</f>
        <v>36.23125585754452</v>
      </c>
      <c r="S18" s="81"/>
    </row>
    <row r="19" spans="1:19" ht="13.5">
      <c r="A19" s="74"/>
      <c r="B19" s="77"/>
      <c r="C19" s="9" t="s">
        <v>31</v>
      </c>
      <c r="D19" s="10">
        <f aca="true" t="shared" si="4" ref="D19:I19">(22.5/11)*(($J$6+1)-D18)/$J$6</f>
        <v>2.0559981255857545</v>
      </c>
      <c r="E19" s="10">
        <f t="shared" si="4"/>
        <v>2.0559981255857545</v>
      </c>
      <c r="F19" s="10">
        <f t="shared" si="4"/>
        <v>2.0559981255857545</v>
      </c>
      <c r="G19" s="10">
        <f t="shared" si="4"/>
        <v>2.0559981255857545</v>
      </c>
      <c r="H19" s="10">
        <f t="shared" si="4"/>
        <v>2.0559981255857545</v>
      </c>
      <c r="I19" s="10">
        <f t="shared" si="4"/>
        <v>2.0559981255857545</v>
      </c>
      <c r="J19" s="10">
        <f>IF(J18=1,22.5/11,IF(J18=2,20/11,10/11))</f>
        <v>0.9090909090909091</v>
      </c>
      <c r="K19" s="10">
        <f>IF(K18=1,22.5/11,IF(K18=2,20/11,10/11))</f>
        <v>0.9090909090909091</v>
      </c>
      <c r="L19" s="10">
        <f>IF(L18=1,22.5/11,IF(L18=2,20/11,10/11))</f>
        <v>0.9090909090909091</v>
      </c>
      <c r="M19" s="10">
        <f>(22.5/11)*(($J$6+1)-M18)/$J$6</f>
        <v>2.0559981255857545</v>
      </c>
      <c r="N19" s="10">
        <f>(22.5/11)*(($J$6+1)-N18)/$J$6</f>
        <v>2.0559981255857545</v>
      </c>
      <c r="O19" s="10">
        <f>(22.5/11)*(($J$6+1)-O18)/$J$6</f>
        <v>2.0559981255857545</v>
      </c>
      <c r="P19" s="78"/>
      <c r="Q19" s="84"/>
      <c r="R19" s="80"/>
      <c r="S19" s="81"/>
    </row>
    <row r="20" spans="1:19" ht="13.5">
      <c r="A20" s="74"/>
      <c r="B20" s="76" t="s">
        <v>45</v>
      </c>
      <c r="C20" s="9" t="s">
        <v>30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78">
        <f>SUM(D21:O21)</f>
        <v>24.67197750702906</v>
      </c>
      <c r="Q20" s="79">
        <v>15</v>
      </c>
      <c r="R20" s="79">
        <f>P20+Q20</f>
        <v>39.671977507029055</v>
      </c>
      <c r="S20" s="81"/>
    </row>
    <row r="21" spans="1:19" ht="14.25" thickBot="1">
      <c r="A21" s="85"/>
      <c r="B21" s="86"/>
      <c r="C21" s="24" t="s">
        <v>31</v>
      </c>
      <c r="D21" s="27">
        <f aca="true" t="shared" si="5" ref="D21:O21">(22.5/11)*(($N$6+1)-D20)/$N$6</f>
        <v>2.0559981255857545</v>
      </c>
      <c r="E21" s="27">
        <f t="shared" si="5"/>
        <v>2.0559981255857545</v>
      </c>
      <c r="F21" s="27">
        <f t="shared" si="5"/>
        <v>2.0559981255857545</v>
      </c>
      <c r="G21" s="27">
        <f t="shared" si="5"/>
        <v>2.0559981255857545</v>
      </c>
      <c r="H21" s="27">
        <f t="shared" si="5"/>
        <v>2.0559981255857545</v>
      </c>
      <c r="I21" s="27">
        <f t="shared" si="5"/>
        <v>2.0559981255857545</v>
      </c>
      <c r="J21" s="27">
        <f t="shared" si="5"/>
        <v>2.0559981255857545</v>
      </c>
      <c r="K21" s="27">
        <f t="shared" si="5"/>
        <v>2.0559981255857545</v>
      </c>
      <c r="L21" s="27">
        <f t="shared" si="5"/>
        <v>2.0559981255857545</v>
      </c>
      <c r="M21" s="27">
        <f t="shared" si="5"/>
        <v>2.0559981255857545</v>
      </c>
      <c r="N21" s="27">
        <f t="shared" si="5"/>
        <v>2.0559981255857545</v>
      </c>
      <c r="O21" s="27">
        <f t="shared" si="5"/>
        <v>2.0559981255857545</v>
      </c>
      <c r="P21" s="78"/>
      <c r="Q21" s="87"/>
      <c r="R21" s="80"/>
      <c r="S21" s="82"/>
    </row>
    <row r="22" spans="1:19" ht="14.2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3.5">
      <c r="A23" s="88" t="s">
        <v>48</v>
      </c>
      <c r="B23" s="89"/>
      <c r="C23" s="89"/>
      <c r="D23" s="89"/>
      <c r="E23" s="90" t="s">
        <v>17</v>
      </c>
      <c r="F23" s="91"/>
      <c r="G23" s="90" t="s">
        <v>18</v>
      </c>
      <c r="H23" s="91" t="s">
        <v>18</v>
      </c>
      <c r="I23" s="90" t="s">
        <v>46</v>
      </c>
      <c r="J23" s="91"/>
      <c r="K23" s="90" t="s">
        <v>47</v>
      </c>
      <c r="L23" s="91"/>
      <c r="M23" s="90" t="s">
        <v>31</v>
      </c>
      <c r="N23" s="92"/>
      <c r="O23" s="92"/>
      <c r="P23" s="91"/>
      <c r="Q23" s="93" t="s">
        <v>19</v>
      </c>
      <c r="R23" s="94"/>
      <c r="S23" s="95"/>
    </row>
    <row r="24" spans="1:19" ht="13.5">
      <c r="A24" s="96" t="s">
        <v>0</v>
      </c>
      <c r="B24" s="80"/>
      <c r="C24" s="80"/>
      <c r="D24" s="80"/>
      <c r="E24" s="97">
        <v>0</v>
      </c>
      <c r="F24" s="98"/>
      <c r="G24" s="97">
        <v>0</v>
      </c>
      <c r="H24" s="98"/>
      <c r="I24" s="97">
        <v>0</v>
      </c>
      <c r="J24" s="98"/>
      <c r="K24" s="97">
        <v>0</v>
      </c>
      <c r="L24" s="98"/>
      <c r="M24" s="97">
        <f>IF(E24+INT((G24+I24+K24)/3)&gt;=6,2.4,IF(E24+INT((G24+I24+K24)/3)&gt;=5,3,IF(E24+INT((G24+I24+K24)/3)&gt;=4,3.6,IF(E24+INT((G24+I24+K24)/3)&gt;=3,4.2,IF(E24+INT((G24+I24+K24)/3)&gt;=2,4.8,IF(E24+INT((G24+I24+K24)/3)&gt;=1,5.4,6))))))</f>
        <v>6</v>
      </c>
      <c r="N24" s="99"/>
      <c r="O24" s="99"/>
      <c r="P24" s="98"/>
      <c r="Q24" s="108">
        <f>SUM(M24:P26)</f>
        <v>20</v>
      </c>
      <c r="R24" s="109"/>
      <c r="S24" s="110"/>
    </row>
    <row r="25" spans="1:19" ht="13.5">
      <c r="A25" s="96" t="s">
        <v>1</v>
      </c>
      <c r="B25" s="80"/>
      <c r="C25" s="80"/>
      <c r="D25" s="80"/>
      <c r="E25" s="97">
        <v>0</v>
      </c>
      <c r="F25" s="98"/>
      <c r="G25" s="97">
        <v>0</v>
      </c>
      <c r="H25" s="98"/>
      <c r="I25" s="97">
        <v>0</v>
      </c>
      <c r="J25" s="98"/>
      <c r="K25" s="97">
        <v>0</v>
      </c>
      <c r="L25" s="98"/>
      <c r="M25" s="97">
        <f>IF(E25+INT((G25+I25+K25)/3)&gt;=6,2.4,IF(E25+INT((G25+I25+K25)/3)&gt;=5,38,IF(E25+INT((G25+I25+K25)/3)&gt;=4,3.6,IF(E25+INT((G25+I25+K25)/3)&gt;=3,4.2,IF(E25+INT((G25+I25+K25)/3)&gt;=2,4,IF(E25+INT((G25+I25+K25)/3)&gt;=1,5.4,7))))))</f>
        <v>7</v>
      </c>
      <c r="N25" s="99"/>
      <c r="O25" s="99"/>
      <c r="P25" s="98"/>
      <c r="Q25" s="111"/>
      <c r="R25" s="112"/>
      <c r="S25" s="113"/>
    </row>
    <row r="26" spans="1:19" ht="14.25" thickBot="1">
      <c r="A26" s="100" t="s">
        <v>2</v>
      </c>
      <c r="B26" s="101"/>
      <c r="C26" s="101"/>
      <c r="D26" s="101"/>
      <c r="E26" s="102">
        <v>0</v>
      </c>
      <c r="F26" s="103"/>
      <c r="G26" s="102">
        <v>0</v>
      </c>
      <c r="H26" s="103"/>
      <c r="I26" s="102">
        <v>0</v>
      </c>
      <c r="J26" s="103"/>
      <c r="K26" s="102">
        <v>0</v>
      </c>
      <c r="L26" s="103"/>
      <c r="M26" s="102">
        <f>IF(E26+INT((G26+I26+K26)/3)&gt;=6,2.4,IF(E26+INT((G26+I26+K26)/3)&gt;=5,38,IF(E26+INT((G26+I26+K26)/3)&gt;=4,3.6,IF(E26+INT((G26+I26+K26)/3)&gt;=3,4.2,IF(E26+INT((G26+I26+K26)/3)&gt;=2,4,IF(E26+INT((G26+I26+K26)/3)&gt;=1,5.4,7))))))</f>
        <v>7</v>
      </c>
      <c r="N26" s="104"/>
      <c r="O26" s="104"/>
      <c r="P26" s="103"/>
      <c r="Q26" s="114"/>
      <c r="R26" s="115"/>
      <c r="S26" s="116"/>
    </row>
    <row r="27" spans="1:19" ht="14.25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3.5">
      <c r="A28" s="105" t="s">
        <v>27</v>
      </c>
      <c r="B28" s="106"/>
      <c r="C28" s="106"/>
      <c r="D28" s="106"/>
      <c r="E28" s="107"/>
      <c r="F28" s="90" t="s">
        <v>25</v>
      </c>
      <c r="G28" s="92"/>
      <c r="H28" s="92"/>
      <c r="I28" s="92"/>
      <c r="J28" s="92"/>
      <c r="K28" s="92"/>
      <c r="L28" s="92"/>
      <c r="M28" s="92"/>
      <c r="N28" s="91"/>
      <c r="O28" s="69" t="s">
        <v>19</v>
      </c>
      <c r="P28" s="69"/>
      <c r="Q28" s="69"/>
      <c r="R28" s="69" t="s">
        <v>20</v>
      </c>
      <c r="S28" s="72"/>
    </row>
    <row r="29" spans="1:19" ht="13.5">
      <c r="A29" s="118" t="s">
        <v>26</v>
      </c>
      <c r="B29" s="119"/>
      <c r="C29" s="119"/>
      <c r="D29" s="119"/>
      <c r="E29" s="120"/>
      <c r="F29" s="71" t="s">
        <v>0</v>
      </c>
      <c r="G29" s="71"/>
      <c r="H29" s="71" t="s">
        <v>1</v>
      </c>
      <c r="I29" s="71"/>
      <c r="J29" s="122" t="s">
        <v>2</v>
      </c>
      <c r="K29" s="123"/>
      <c r="L29" s="122" t="s">
        <v>21</v>
      </c>
      <c r="M29" s="124"/>
      <c r="N29" s="123"/>
      <c r="O29" s="71"/>
      <c r="P29" s="71"/>
      <c r="Q29" s="71"/>
      <c r="R29" s="71"/>
      <c r="S29" s="117"/>
    </row>
    <row r="30" spans="1:19" ht="14.25" thickBot="1">
      <c r="A30" s="125" t="s">
        <v>22</v>
      </c>
      <c r="B30" s="126"/>
      <c r="C30" s="126"/>
      <c r="D30" s="126"/>
      <c r="E30" s="22">
        <v>60</v>
      </c>
      <c r="F30" s="102"/>
      <c r="G30" s="103"/>
      <c r="H30" s="102"/>
      <c r="I30" s="103"/>
      <c r="J30" s="102">
        <v>60</v>
      </c>
      <c r="K30" s="103"/>
      <c r="L30" s="127">
        <v>89</v>
      </c>
      <c r="M30" s="126"/>
      <c r="N30" s="128"/>
      <c r="O30" s="101">
        <f>IF(E30=20,IF(L30&gt;20,20,IF(L30&gt;=15,L30,IF(L30&lt;2,8,INT(L30/2)+8))),IF(L30&lt;5,8,IF(L30&gt;=60,20,INT((L30)/5)+8)))</f>
        <v>20</v>
      </c>
      <c r="P30" s="101"/>
      <c r="Q30" s="101"/>
      <c r="R30" s="101"/>
      <c r="S30" s="121"/>
    </row>
    <row r="31" spans="1:19" ht="14.25" thickBo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3.5">
      <c r="A32" s="105" t="s">
        <v>28</v>
      </c>
      <c r="B32" s="106"/>
      <c r="C32" s="106"/>
      <c r="D32" s="107"/>
      <c r="E32" s="25" t="s">
        <v>49</v>
      </c>
      <c r="F32" s="26"/>
      <c r="G32" s="25" t="s">
        <v>50</v>
      </c>
      <c r="H32" s="26"/>
      <c r="I32" s="93" t="s">
        <v>51</v>
      </c>
      <c r="J32" s="94"/>
      <c r="K32" s="95"/>
      <c r="L32" s="93" t="s">
        <v>52</v>
      </c>
      <c r="M32" s="94"/>
      <c r="N32" s="95"/>
      <c r="O32" s="11"/>
      <c r="P32" s="11"/>
      <c r="Q32" s="11"/>
      <c r="R32" s="11"/>
      <c r="S32" s="11"/>
    </row>
    <row r="33" spans="1:14" ht="13.5">
      <c r="A33" s="118"/>
      <c r="B33" s="119"/>
      <c r="C33" s="119"/>
      <c r="D33" s="120"/>
      <c r="E33" s="122" t="s">
        <v>23</v>
      </c>
      <c r="F33" s="123"/>
      <c r="G33" s="122" t="s">
        <v>53</v>
      </c>
      <c r="H33" s="123"/>
      <c r="I33" s="132"/>
      <c r="J33" s="133"/>
      <c r="K33" s="134"/>
      <c r="L33" s="132"/>
      <c r="M33" s="133"/>
      <c r="N33" s="134"/>
    </row>
    <row r="34" spans="1:14" ht="14.25" thickBot="1">
      <c r="A34" s="100" t="s">
        <v>24</v>
      </c>
      <c r="B34" s="101"/>
      <c r="C34" s="101"/>
      <c r="D34" s="101"/>
      <c r="E34" s="102">
        <v>8</v>
      </c>
      <c r="F34" s="103"/>
      <c r="G34" s="102"/>
      <c r="H34" s="103"/>
      <c r="I34" s="129">
        <f>IF((E34*0.5)&gt;4,4,(E34*0.5))+6</f>
        <v>10</v>
      </c>
      <c r="J34" s="130"/>
      <c r="K34" s="131"/>
      <c r="L34" s="129">
        <f>IF(IF((IF((H34*0.5)&gt;4,4,(H34*0.5))+6)&gt;10,10,I34+(G34*0.1))&gt;10,10,IF((IF((H34*0.5)&gt;4,4,(H34*0.5))+6)&gt;10,10,I34+(G34*0.1)))</f>
        <v>10</v>
      </c>
      <c r="M34" s="130"/>
      <c r="N34" s="131"/>
    </row>
    <row r="35" spans="1:11" ht="13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100">
    <mergeCell ref="A34:D34"/>
    <mergeCell ref="E34:F34"/>
    <mergeCell ref="G34:H34"/>
    <mergeCell ref="I34:K34"/>
    <mergeCell ref="L34:N34"/>
    <mergeCell ref="R30:S30"/>
    <mergeCell ref="A32:D33"/>
    <mergeCell ref="I32:K33"/>
    <mergeCell ref="L32:N33"/>
    <mergeCell ref="E33:F33"/>
    <mergeCell ref="G33:H33"/>
    <mergeCell ref="A30:D30"/>
    <mergeCell ref="F30:G30"/>
    <mergeCell ref="H30:I30"/>
    <mergeCell ref="J30:K30"/>
    <mergeCell ref="L30:N30"/>
    <mergeCell ref="O30:Q30"/>
    <mergeCell ref="R28:S29"/>
    <mergeCell ref="A29:E29"/>
    <mergeCell ref="F29:G29"/>
    <mergeCell ref="H29:I29"/>
    <mergeCell ref="J29:K29"/>
    <mergeCell ref="L29:N29"/>
    <mergeCell ref="I26:J26"/>
    <mergeCell ref="K26:L26"/>
    <mergeCell ref="M26:P26"/>
    <mergeCell ref="A28:E28"/>
    <mergeCell ref="F28:N28"/>
    <mergeCell ref="O28:Q29"/>
    <mergeCell ref="Q24:S26"/>
    <mergeCell ref="A25:D25"/>
    <mergeCell ref="E25:F25"/>
    <mergeCell ref="G25:H25"/>
    <mergeCell ref="I25:J25"/>
    <mergeCell ref="K25:L25"/>
    <mergeCell ref="M25:P25"/>
    <mergeCell ref="A26:D26"/>
    <mergeCell ref="E26:F26"/>
    <mergeCell ref="G26:H26"/>
    <mergeCell ref="A24:D24"/>
    <mergeCell ref="E24:F24"/>
    <mergeCell ref="G24:H24"/>
    <mergeCell ref="I24:J24"/>
    <mergeCell ref="K24:L24"/>
    <mergeCell ref="M24:P24"/>
    <mergeCell ref="R20:R21"/>
    <mergeCell ref="A23:D23"/>
    <mergeCell ref="E23:F23"/>
    <mergeCell ref="G23:H23"/>
    <mergeCell ref="I23:J23"/>
    <mergeCell ref="K23:L23"/>
    <mergeCell ref="M23:P23"/>
    <mergeCell ref="Q23:S23"/>
    <mergeCell ref="Q16:Q17"/>
    <mergeCell ref="R16:R17"/>
    <mergeCell ref="A18:A21"/>
    <mergeCell ref="B18:B19"/>
    <mergeCell ref="P18:P19"/>
    <mergeCell ref="Q18:Q19"/>
    <mergeCell ref="R18:R19"/>
    <mergeCell ref="B20:B21"/>
    <mergeCell ref="P20:P21"/>
    <mergeCell ref="Q20:Q21"/>
    <mergeCell ref="P12:P13"/>
    <mergeCell ref="Q12:Q13"/>
    <mergeCell ref="R12:R13"/>
    <mergeCell ref="A14:A17"/>
    <mergeCell ref="B14:B15"/>
    <mergeCell ref="P14:P15"/>
    <mergeCell ref="Q14:Q15"/>
    <mergeCell ref="R14:R15"/>
    <mergeCell ref="B16:B17"/>
    <mergeCell ref="P16:P17"/>
    <mergeCell ref="Q6:S6"/>
    <mergeCell ref="A8:B9"/>
    <mergeCell ref="D8:S8"/>
    <mergeCell ref="A10:A13"/>
    <mergeCell ref="B10:B11"/>
    <mergeCell ref="P10:P11"/>
    <mergeCell ref="Q10:Q11"/>
    <mergeCell ref="R10:R11"/>
    <mergeCell ref="S10:S21"/>
    <mergeCell ref="B12:B13"/>
    <mergeCell ref="A4:B6"/>
    <mergeCell ref="C4:D6"/>
    <mergeCell ref="E4:G6"/>
    <mergeCell ref="J4:L4"/>
    <mergeCell ref="N4:P4"/>
    <mergeCell ref="Q4:S5"/>
    <mergeCell ref="J5:L5"/>
    <mergeCell ref="N5:P5"/>
    <mergeCell ref="J6:L6"/>
    <mergeCell ref="N6:P6"/>
    <mergeCell ref="A1:S1"/>
    <mergeCell ref="A3:B3"/>
    <mergeCell ref="C3:D3"/>
    <mergeCell ref="E3:G3"/>
    <mergeCell ref="J3:L3"/>
    <mergeCell ref="N3:P3"/>
    <mergeCell ref="Q3:S3"/>
  </mergeCells>
  <printOptions/>
  <pageMargins left="0.7" right="0.7" top="0.75" bottom="0.75" header="0.3" footer="0.3"/>
  <pageSetup orientation="portrait" paperSize="9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9">
      <selection activeCell="L30" sqref="L30:N30"/>
    </sheetView>
  </sheetViews>
  <sheetFormatPr defaultColWidth="8.88671875" defaultRowHeight="13.5"/>
  <sheetData>
    <row r="1" spans="1:19" ht="27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ht="19.5" thickBot="1">
      <c r="B2" s="12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2"/>
      <c r="Q2" s="2"/>
      <c r="R2" s="2"/>
      <c r="S2" s="2"/>
    </row>
    <row r="3" spans="1:19" ht="23.25" thickBot="1">
      <c r="A3" s="29" t="s">
        <v>40</v>
      </c>
      <c r="B3" s="30"/>
      <c r="C3" s="29" t="s">
        <v>41</v>
      </c>
      <c r="D3" s="30"/>
      <c r="E3" s="29" t="s">
        <v>42</v>
      </c>
      <c r="F3" s="31"/>
      <c r="G3" s="30"/>
      <c r="H3" s="20" t="s">
        <v>29</v>
      </c>
      <c r="I3" s="21" t="s">
        <v>32</v>
      </c>
      <c r="J3" s="32" t="s">
        <v>33</v>
      </c>
      <c r="K3" s="33"/>
      <c r="L3" s="34"/>
      <c r="M3" s="21" t="s">
        <v>32</v>
      </c>
      <c r="N3" s="33" t="s">
        <v>33</v>
      </c>
      <c r="O3" s="33"/>
      <c r="P3" s="34"/>
      <c r="Q3" s="35" t="s">
        <v>39</v>
      </c>
      <c r="R3" s="36"/>
      <c r="S3" s="37"/>
    </row>
    <row r="4" spans="1:19" ht="14.25" thickBot="1">
      <c r="A4" s="38">
        <v>3</v>
      </c>
      <c r="B4" s="39"/>
      <c r="C4" s="38"/>
      <c r="D4" s="39"/>
      <c r="E4" s="38"/>
      <c r="F4" s="44"/>
      <c r="G4" s="39"/>
      <c r="H4" s="18">
        <v>1</v>
      </c>
      <c r="I4" s="19">
        <v>1</v>
      </c>
      <c r="J4" s="47">
        <v>197</v>
      </c>
      <c r="K4" s="48"/>
      <c r="L4" s="49"/>
      <c r="M4" s="19">
        <v>2</v>
      </c>
      <c r="N4" s="50">
        <v>194</v>
      </c>
      <c r="O4" s="51"/>
      <c r="P4" s="52"/>
      <c r="Q4" s="53">
        <f>S10+Q24+O30+L34</f>
        <v>192.88730467070218</v>
      </c>
      <c r="R4" s="54"/>
      <c r="S4" s="55"/>
    </row>
    <row r="5" spans="1:19" ht="14.25" thickBot="1">
      <c r="A5" s="40"/>
      <c r="B5" s="41"/>
      <c r="C5" s="40"/>
      <c r="D5" s="41"/>
      <c r="E5" s="40"/>
      <c r="F5" s="45"/>
      <c r="G5" s="41"/>
      <c r="H5" s="16">
        <v>2</v>
      </c>
      <c r="I5" s="17">
        <v>1</v>
      </c>
      <c r="J5" s="56">
        <v>199</v>
      </c>
      <c r="K5" s="57"/>
      <c r="L5" s="58"/>
      <c r="M5" s="17">
        <v>2</v>
      </c>
      <c r="N5" s="56">
        <v>198</v>
      </c>
      <c r="O5" s="57"/>
      <c r="P5" s="58"/>
      <c r="Q5" s="53"/>
      <c r="R5" s="54"/>
      <c r="S5" s="55"/>
    </row>
    <row r="6" spans="1:19" ht="14.25" thickBot="1">
      <c r="A6" s="42"/>
      <c r="B6" s="43"/>
      <c r="C6" s="42"/>
      <c r="D6" s="43"/>
      <c r="E6" s="42"/>
      <c r="F6" s="46"/>
      <c r="G6" s="43"/>
      <c r="H6" s="14">
        <v>3</v>
      </c>
      <c r="I6" s="15">
        <v>1</v>
      </c>
      <c r="J6" s="59">
        <v>194</v>
      </c>
      <c r="K6" s="60"/>
      <c r="L6" s="61"/>
      <c r="M6" s="15">
        <v>2</v>
      </c>
      <c r="N6" s="62">
        <v>194</v>
      </c>
      <c r="O6" s="63"/>
      <c r="P6" s="64"/>
      <c r="Q6" s="65" t="s">
        <v>36</v>
      </c>
      <c r="R6" s="66"/>
      <c r="S6" s="67"/>
    </row>
    <row r="7" ht="14.25" thickBot="1"/>
    <row r="8" spans="1:19" ht="13.5">
      <c r="A8" s="68" t="s">
        <v>3</v>
      </c>
      <c r="B8" s="69"/>
      <c r="C8" s="4"/>
      <c r="D8" s="69" t="s">
        <v>35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2"/>
    </row>
    <row r="9" spans="1:19" ht="40.5">
      <c r="A9" s="70"/>
      <c r="B9" s="71"/>
      <c r="C9" s="6"/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37</v>
      </c>
      <c r="J9" s="6" t="s">
        <v>9</v>
      </c>
      <c r="K9" s="6" t="s">
        <v>10</v>
      </c>
      <c r="L9" s="6" t="s">
        <v>11</v>
      </c>
      <c r="M9" s="7" t="s">
        <v>12</v>
      </c>
      <c r="N9" s="7" t="s">
        <v>54</v>
      </c>
      <c r="O9" s="6" t="s">
        <v>38</v>
      </c>
      <c r="P9" s="7" t="s">
        <v>13</v>
      </c>
      <c r="Q9" s="7" t="s">
        <v>14</v>
      </c>
      <c r="R9" s="7" t="s">
        <v>15</v>
      </c>
      <c r="S9" s="8" t="s">
        <v>16</v>
      </c>
    </row>
    <row r="10" spans="1:19" ht="13.5">
      <c r="A10" s="73" t="s">
        <v>0</v>
      </c>
      <c r="B10" s="76" t="s">
        <v>44</v>
      </c>
      <c r="C10" s="9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78">
        <f>SUM(D11:M11)+MAX(N11,O11)</f>
        <v>7.396862021227503</v>
      </c>
      <c r="Q10" s="79">
        <v>6</v>
      </c>
      <c r="R10" s="79">
        <f>P10+Q10</f>
        <v>13.396862021227502</v>
      </c>
      <c r="S10" s="81">
        <f>SUM(R10:R21)</f>
        <v>142.88730467070218</v>
      </c>
    </row>
    <row r="11" spans="1:19" ht="13.5">
      <c r="A11" s="74"/>
      <c r="B11" s="77"/>
      <c r="C11" s="9" t="s">
        <v>31</v>
      </c>
      <c r="D11" s="10">
        <f>(9/11)*(($J$4+1)-D10)/$J$4</f>
        <v>0.8223350253807107</v>
      </c>
      <c r="E11" s="10">
        <f aca="true" t="shared" si="0" ref="E11:O11">(9/11)*(($J$4+1)-E10)/$J$4</f>
        <v>0.8223350253807107</v>
      </c>
      <c r="F11" s="10">
        <f t="shared" si="0"/>
        <v>0.8223350253807107</v>
      </c>
      <c r="G11" s="10">
        <f t="shared" si="0"/>
        <v>0.8223350253807107</v>
      </c>
      <c r="H11" s="10">
        <f t="shared" si="0"/>
        <v>0.8223350253807107</v>
      </c>
      <c r="I11" s="10">
        <f t="shared" si="0"/>
        <v>0.8223350253807107</v>
      </c>
      <c r="J11" s="10">
        <f>IF(J10=1,9/11,IF(J10=2,6/11,3/11))</f>
        <v>0.2727272727272727</v>
      </c>
      <c r="K11" s="10">
        <f>IF(K10=1,9/11,IF(K10=2,6/11,3/11))</f>
        <v>0.2727272727272727</v>
      </c>
      <c r="L11" s="10">
        <f>IF(L10=1,9/11,IF(L10=2,6/11,3/11))</f>
        <v>0.2727272727272727</v>
      </c>
      <c r="M11" s="10">
        <f t="shared" si="0"/>
        <v>0.8223350253807107</v>
      </c>
      <c r="N11" s="10">
        <f t="shared" si="0"/>
        <v>0.8223350253807107</v>
      </c>
      <c r="O11" s="10">
        <f t="shared" si="0"/>
        <v>0.8223350253807107</v>
      </c>
      <c r="P11" s="78"/>
      <c r="Q11" s="79"/>
      <c r="R11" s="80"/>
      <c r="S11" s="81"/>
    </row>
    <row r="12" spans="1:19" ht="13.5">
      <c r="A12" s="74"/>
      <c r="B12" s="76" t="s">
        <v>45</v>
      </c>
      <c r="C12" s="9" t="s">
        <v>30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78">
        <f>SUM(D13:M13)+MAX(N13,O13)</f>
        <v>7.397375820056231</v>
      </c>
      <c r="Q12" s="83">
        <v>6</v>
      </c>
      <c r="R12" s="79">
        <f>P12+Q12</f>
        <v>13.397375820056231</v>
      </c>
      <c r="S12" s="81"/>
    </row>
    <row r="13" spans="1:19" ht="13.5">
      <c r="A13" s="75"/>
      <c r="B13" s="77"/>
      <c r="C13" s="9" t="s">
        <v>31</v>
      </c>
      <c r="D13" s="10">
        <f>(9/11)*(($N$4+1)-D12)/$N$4</f>
        <v>0.8223992502343018</v>
      </c>
      <c r="E13" s="10">
        <f aca="true" t="shared" si="1" ref="E13:O13">(9/11)*(($N$4+1)-E12)/$N$4</f>
        <v>0.8223992502343018</v>
      </c>
      <c r="F13" s="10">
        <f t="shared" si="1"/>
        <v>0.8223992502343018</v>
      </c>
      <c r="G13" s="10">
        <f t="shared" si="1"/>
        <v>0.8223992502343018</v>
      </c>
      <c r="H13" s="10">
        <f t="shared" si="1"/>
        <v>0.8223992502343018</v>
      </c>
      <c r="I13" s="10">
        <f t="shared" si="1"/>
        <v>0.8223992502343018</v>
      </c>
      <c r="J13" s="10">
        <f>IF(J12=1,9/11,IF(J12=2,6/11,3/11))</f>
        <v>0.2727272727272727</v>
      </c>
      <c r="K13" s="10">
        <f>IF(K12=1,9/11,IF(K12=2,6/11,3/11))</f>
        <v>0.2727272727272727</v>
      </c>
      <c r="L13" s="10">
        <f>IF(L12=1,9/11,IF(L12=2,6/11,3/11))</f>
        <v>0.2727272727272727</v>
      </c>
      <c r="M13" s="10">
        <f t="shared" si="1"/>
        <v>0.8223992502343018</v>
      </c>
      <c r="N13" s="10">
        <f t="shared" si="1"/>
        <v>0.8223992502343018</v>
      </c>
      <c r="O13" s="10">
        <f t="shared" si="1"/>
        <v>0.8223992502343018</v>
      </c>
      <c r="P13" s="78"/>
      <c r="Q13" s="84"/>
      <c r="R13" s="80"/>
      <c r="S13" s="81"/>
    </row>
    <row r="14" spans="1:19" ht="13.5">
      <c r="A14" s="73" t="s">
        <v>1</v>
      </c>
      <c r="B14" s="76" t="s">
        <v>44</v>
      </c>
      <c r="C14" s="9" t="s">
        <v>30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78">
        <f>SUM(D15:M15)+MAX(N15,O15)</f>
        <v>11.094792142530835</v>
      </c>
      <c r="Q14" s="83">
        <v>9</v>
      </c>
      <c r="R14" s="79">
        <f>P14+Q14</f>
        <v>20.094792142530835</v>
      </c>
      <c r="S14" s="81"/>
    </row>
    <row r="15" spans="1:19" ht="13.5">
      <c r="A15" s="74"/>
      <c r="B15" s="77"/>
      <c r="C15" s="9" t="s">
        <v>31</v>
      </c>
      <c r="D15" s="10">
        <f>(13.5/11)*(($J$5+1)-D14)/$J$5</f>
        <v>1.2334399269072636</v>
      </c>
      <c r="E15" s="10">
        <f aca="true" t="shared" si="2" ref="E15:O15">(13.5/11)*(($J$5+1)-E14)/$J$5</f>
        <v>1.2334399269072636</v>
      </c>
      <c r="F15" s="10">
        <f t="shared" si="2"/>
        <v>1.2334399269072636</v>
      </c>
      <c r="G15" s="10">
        <f t="shared" si="2"/>
        <v>1.2334399269072636</v>
      </c>
      <c r="H15" s="10">
        <f t="shared" si="2"/>
        <v>1.2334399269072636</v>
      </c>
      <c r="I15" s="10">
        <f t="shared" si="2"/>
        <v>1.2334399269072636</v>
      </c>
      <c r="J15" s="10">
        <f>IF(J14=1,13.5/11,IF(J14=2,9/11,4.5/11))</f>
        <v>0.4090909090909091</v>
      </c>
      <c r="K15" s="10">
        <f>IF(K14=1,13.5/11,IF(K14=2,9/11,4.5/11))</f>
        <v>0.4090909090909091</v>
      </c>
      <c r="L15" s="10">
        <f>IF(L14=1,13.5/11,IF(L14=2,9/11,4.5/11))</f>
        <v>0.4090909090909091</v>
      </c>
      <c r="M15" s="10">
        <f t="shared" si="2"/>
        <v>1.2334399269072636</v>
      </c>
      <c r="N15" s="10">
        <f t="shared" si="2"/>
        <v>1.2334399269072636</v>
      </c>
      <c r="O15" s="10">
        <f t="shared" si="2"/>
        <v>1.2334399269072636</v>
      </c>
      <c r="P15" s="78"/>
      <c r="Q15" s="84"/>
      <c r="R15" s="80"/>
      <c r="S15" s="81"/>
    </row>
    <row r="16" spans="1:19" ht="13.5">
      <c r="A16" s="74"/>
      <c r="B16" s="76" t="s">
        <v>45</v>
      </c>
      <c r="C16" s="9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78">
        <f>SUM(D17:M17)+MAX(N17,O17)</f>
        <v>11.095041322314051</v>
      </c>
      <c r="Q16" s="83">
        <v>9</v>
      </c>
      <c r="R16" s="79">
        <f>P16+Q16</f>
        <v>20.095041322314053</v>
      </c>
      <c r="S16" s="81"/>
    </row>
    <row r="17" spans="1:19" ht="13.5">
      <c r="A17" s="75"/>
      <c r="B17" s="77"/>
      <c r="C17" s="9" t="s">
        <v>31</v>
      </c>
      <c r="D17" s="10">
        <f>(13.5/11)*(($N$5+1)-D16)/$N$5</f>
        <v>1.2334710743801653</v>
      </c>
      <c r="E17" s="10">
        <f aca="true" t="shared" si="3" ref="E17:O17">(13.5/11)*(($N$5+1)-E16)/$N$5</f>
        <v>1.2334710743801653</v>
      </c>
      <c r="F17" s="10">
        <f t="shared" si="3"/>
        <v>1.2334710743801653</v>
      </c>
      <c r="G17" s="10">
        <f t="shared" si="3"/>
        <v>1.2334710743801653</v>
      </c>
      <c r="H17" s="10">
        <f t="shared" si="3"/>
        <v>1.2334710743801653</v>
      </c>
      <c r="I17" s="10">
        <f t="shared" si="3"/>
        <v>1.2334710743801653</v>
      </c>
      <c r="J17" s="10">
        <f>IF(J16=1,13.5/11,IF(J16=2,9/11,4.5/11))</f>
        <v>0.4090909090909091</v>
      </c>
      <c r="K17" s="10">
        <f>IF(K16=1,13.5/11,IF(K16=2,9/11,4.5/11))</f>
        <v>0.4090909090909091</v>
      </c>
      <c r="L17" s="10">
        <f>IF(L16=1,13.5/11,IF(L16=2,9/11,4.5/11))</f>
        <v>0.4090909090909091</v>
      </c>
      <c r="M17" s="10">
        <f t="shared" si="3"/>
        <v>1.2334710743801653</v>
      </c>
      <c r="N17" s="10">
        <f t="shared" si="3"/>
        <v>1.2334710743801653</v>
      </c>
      <c r="O17" s="10">
        <f t="shared" si="3"/>
        <v>1.2334710743801653</v>
      </c>
      <c r="P17" s="78"/>
      <c r="Q17" s="84"/>
      <c r="R17" s="80"/>
      <c r="S17" s="81"/>
    </row>
    <row r="18" spans="1:19" ht="13.5">
      <c r="A18" s="73" t="s">
        <v>43</v>
      </c>
      <c r="B18" s="76" t="s">
        <v>44</v>
      </c>
      <c r="C18" s="9" t="s">
        <v>30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78">
        <f>SUM(D19:O19)</f>
        <v>21.231255857544518</v>
      </c>
      <c r="Q18" s="83">
        <v>15</v>
      </c>
      <c r="R18" s="79">
        <f>P18+Q18</f>
        <v>36.23125585754452</v>
      </c>
      <c r="S18" s="81"/>
    </row>
    <row r="19" spans="1:19" ht="13.5">
      <c r="A19" s="74"/>
      <c r="B19" s="77"/>
      <c r="C19" s="9" t="s">
        <v>31</v>
      </c>
      <c r="D19" s="10">
        <f aca="true" t="shared" si="4" ref="D19:I19">(22.5/11)*(($J$6+1)-D18)/$J$6</f>
        <v>2.0559981255857545</v>
      </c>
      <c r="E19" s="10">
        <f t="shared" si="4"/>
        <v>2.0559981255857545</v>
      </c>
      <c r="F19" s="10">
        <f t="shared" si="4"/>
        <v>2.0559981255857545</v>
      </c>
      <c r="G19" s="10">
        <f t="shared" si="4"/>
        <v>2.0559981255857545</v>
      </c>
      <c r="H19" s="10">
        <f t="shared" si="4"/>
        <v>2.0559981255857545</v>
      </c>
      <c r="I19" s="10">
        <f t="shared" si="4"/>
        <v>2.0559981255857545</v>
      </c>
      <c r="J19" s="10">
        <f>IF(J18=1,22.5/11,IF(J18=2,20/11,10/11))</f>
        <v>0.9090909090909091</v>
      </c>
      <c r="K19" s="10">
        <f>IF(K18=1,22.5/11,IF(K18=2,20/11,10/11))</f>
        <v>0.9090909090909091</v>
      </c>
      <c r="L19" s="10">
        <f>IF(L18=1,22.5/11,IF(L18=2,20/11,10/11))</f>
        <v>0.9090909090909091</v>
      </c>
      <c r="M19" s="10">
        <f>(22.5/11)*(($J$6+1)-M18)/$J$6</f>
        <v>2.0559981255857545</v>
      </c>
      <c r="N19" s="10">
        <f>(22.5/11)*(($J$6+1)-N18)/$J$6</f>
        <v>2.0559981255857545</v>
      </c>
      <c r="O19" s="10">
        <f>(22.5/11)*(($J$6+1)-O18)/$J$6</f>
        <v>2.0559981255857545</v>
      </c>
      <c r="P19" s="78"/>
      <c r="Q19" s="84"/>
      <c r="R19" s="80"/>
      <c r="S19" s="81"/>
    </row>
    <row r="20" spans="1:19" ht="13.5">
      <c r="A20" s="74"/>
      <c r="B20" s="76" t="s">
        <v>45</v>
      </c>
      <c r="C20" s="9" t="s">
        <v>30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78">
        <f>SUM(D21:O21)</f>
        <v>24.67197750702906</v>
      </c>
      <c r="Q20" s="79">
        <v>15</v>
      </c>
      <c r="R20" s="79">
        <f>P20+Q20</f>
        <v>39.671977507029055</v>
      </c>
      <c r="S20" s="81"/>
    </row>
    <row r="21" spans="1:19" ht="14.25" thickBot="1">
      <c r="A21" s="85"/>
      <c r="B21" s="86"/>
      <c r="C21" s="24" t="s">
        <v>31</v>
      </c>
      <c r="D21" s="27">
        <f aca="true" t="shared" si="5" ref="D21:O21">(22.5/11)*(($N$6+1)-D20)/$N$6</f>
        <v>2.0559981255857545</v>
      </c>
      <c r="E21" s="27">
        <f t="shared" si="5"/>
        <v>2.0559981255857545</v>
      </c>
      <c r="F21" s="27">
        <f t="shared" si="5"/>
        <v>2.0559981255857545</v>
      </c>
      <c r="G21" s="27">
        <f t="shared" si="5"/>
        <v>2.0559981255857545</v>
      </c>
      <c r="H21" s="27">
        <f t="shared" si="5"/>
        <v>2.0559981255857545</v>
      </c>
      <c r="I21" s="27">
        <f t="shared" si="5"/>
        <v>2.0559981255857545</v>
      </c>
      <c r="J21" s="27">
        <f t="shared" si="5"/>
        <v>2.0559981255857545</v>
      </c>
      <c r="K21" s="27">
        <f t="shared" si="5"/>
        <v>2.0559981255857545</v>
      </c>
      <c r="L21" s="27">
        <f t="shared" si="5"/>
        <v>2.0559981255857545</v>
      </c>
      <c r="M21" s="27">
        <f t="shared" si="5"/>
        <v>2.0559981255857545</v>
      </c>
      <c r="N21" s="27">
        <f t="shared" si="5"/>
        <v>2.0559981255857545</v>
      </c>
      <c r="O21" s="27">
        <f t="shared" si="5"/>
        <v>2.0559981255857545</v>
      </c>
      <c r="P21" s="78"/>
      <c r="Q21" s="87"/>
      <c r="R21" s="80"/>
      <c r="S21" s="82"/>
    </row>
    <row r="22" spans="1:19" ht="14.2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3.5">
      <c r="A23" s="88" t="s">
        <v>48</v>
      </c>
      <c r="B23" s="89"/>
      <c r="C23" s="89"/>
      <c r="D23" s="89"/>
      <c r="E23" s="90" t="s">
        <v>17</v>
      </c>
      <c r="F23" s="91"/>
      <c r="G23" s="90" t="s">
        <v>18</v>
      </c>
      <c r="H23" s="91" t="s">
        <v>18</v>
      </c>
      <c r="I23" s="90" t="s">
        <v>46</v>
      </c>
      <c r="J23" s="91"/>
      <c r="K23" s="90" t="s">
        <v>47</v>
      </c>
      <c r="L23" s="91"/>
      <c r="M23" s="90" t="s">
        <v>31</v>
      </c>
      <c r="N23" s="92"/>
      <c r="O23" s="92"/>
      <c r="P23" s="91"/>
      <c r="Q23" s="93" t="s">
        <v>19</v>
      </c>
      <c r="R23" s="94"/>
      <c r="S23" s="95"/>
    </row>
    <row r="24" spans="1:19" ht="13.5">
      <c r="A24" s="96" t="s">
        <v>0</v>
      </c>
      <c r="B24" s="80"/>
      <c r="C24" s="80"/>
      <c r="D24" s="80"/>
      <c r="E24" s="97">
        <v>0</v>
      </c>
      <c r="F24" s="98"/>
      <c r="G24" s="97">
        <v>0</v>
      </c>
      <c r="H24" s="98"/>
      <c r="I24" s="97">
        <v>0</v>
      </c>
      <c r="J24" s="98"/>
      <c r="K24" s="97">
        <v>0</v>
      </c>
      <c r="L24" s="98"/>
      <c r="M24" s="97">
        <f>IF(E24+INT((G24+I24+K24)/3)&gt;=6,2.4,IF(E24+INT((G24+I24+K24)/3)&gt;=5,3,IF(E24+INT((G24+I24+K24)/3)&gt;=4,3.6,IF(E24+INT((G24+I24+K24)/3)&gt;=3,4.2,IF(E24+INT((G24+I24+K24)/3)&gt;=2,4.8,IF(E24+INT((G24+I24+K24)/3)&gt;=1,5.4,6))))))</f>
        <v>6</v>
      </c>
      <c r="N24" s="99"/>
      <c r="O24" s="99"/>
      <c r="P24" s="98"/>
      <c r="Q24" s="108">
        <f>SUM(M24:P26)</f>
        <v>20</v>
      </c>
      <c r="R24" s="109"/>
      <c r="S24" s="110"/>
    </row>
    <row r="25" spans="1:19" ht="13.5">
      <c r="A25" s="96" t="s">
        <v>1</v>
      </c>
      <c r="B25" s="80"/>
      <c r="C25" s="80"/>
      <c r="D25" s="80"/>
      <c r="E25" s="97">
        <v>0</v>
      </c>
      <c r="F25" s="98"/>
      <c r="G25" s="97">
        <v>0</v>
      </c>
      <c r="H25" s="98"/>
      <c r="I25" s="97">
        <v>0</v>
      </c>
      <c r="J25" s="98"/>
      <c r="K25" s="97">
        <v>0</v>
      </c>
      <c r="L25" s="98"/>
      <c r="M25" s="97">
        <f>IF(E25+INT((G25+I25+K25)/3)&gt;=6,2.4,IF(E25+INT((G25+I25+K25)/3)&gt;=5,38,IF(E25+INT((G25+I25+K25)/3)&gt;=4,3.6,IF(E25+INT((G25+I25+K25)/3)&gt;=3,4.2,IF(E25+INT((G25+I25+K25)/3)&gt;=2,4,IF(E25+INT((G25+I25+K25)/3)&gt;=1,5.4,7))))))</f>
        <v>7</v>
      </c>
      <c r="N25" s="99"/>
      <c r="O25" s="99"/>
      <c r="P25" s="98"/>
      <c r="Q25" s="111"/>
      <c r="R25" s="112"/>
      <c r="S25" s="113"/>
    </row>
    <row r="26" spans="1:19" ht="14.25" thickBot="1">
      <c r="A26" s="100" t="s">
        <v>2</v>
      </c>
      <c r="B26" s="101"/>
      <c r="C26" s="101"/>
      <c r="D26" s="101"/>
      <c r="E26" s="102">
        <v>0</v>
      </c>
      <c r="F26" s="103"/>
      <c r="G26" s="102">
        <v>0</v>
      </c>
      <c r="H26" s="103"/>
      <c r="I26" s="102">
        <v>0</v>
      </c>
      <c r="J26" s="103"/>
      <c r="K26" s="102">
        <v>0</v>
      </c>
      <c r="L26" s="103"/>
      <c r="M26" s="102">
        <f>IF(E26+INT((G26+I26+K26)/3)&gt;=6,2.4,IF(E26+INT((G26+I26+K26)/3)&gt;=5,38,IF(E26+INT((G26+I26+K26)/3)&gt;=4,3.6,IF(E26+INT((G26+I26+K26)/3)&gt;=3,4.2,IF(E26+INT((G26+I26+K26)/3)&gt;=2,4,IF(E26+INT((G26+I26+K26)/3)&gt;=1,5.4,7))))))</f>
        <v>7</v>
      </c>
      <c r="N26" s="104"/>
      <c r="O26" s="104"/>
      <c r="P26" s="103"/>
      <c r="Q26" s="114"/>
      <c r="R26" s="115"/>
      <c r="S26" s="116"/>
    </row>
    <row r="27" spans="1:19" ht="14.25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3.5">
      <c r="A28" s="105" t="s">
        <v>27</v>
      </c>
      <c r="B28" s="106"/>
      <c r="C28" s="106"/>
      <c r="D28" s="106"/>
      <c r="E28" s="107"/>
      <c r="F28" s="90" t="s">
        <v>25</v>
      </c>
      <c r="G28" s="92"/>
      <c r="H28" s="92"/>
      <c r="I28" s="92"/>
      <c r="J28" s="92"/>
      <c r="K28" s="92"/>
      <c r="L28" s="92"/>
      <c r="M28" s="92"/>
      <c r="N28" s="91"/>
      <c r="O28" s="69" t="s">
        <v>19</v>
      </c>
      <c r="P28" s="69"/>
      <c r="Q28" s="69"/>
      <c r="R28" s="69" t="s">
        <v>20</v>
      </c>
      <c r="S28" s="72"/>
    </row>
    <row r="29" spans="1:19" ht="13.5">
      <c r="A29" s="118" t="s">
        <v>26</v>
      </c>
      <c r="B29" s="119"/>
      <c r="C29" s="119"/>
      <c r="D29" s="119"/>
      <c r="E29" s="120"/>
      <c r="F29" s="71" t="s">
        <v>0</v>
      </c>
      <c r="G29" s="71"/>
      <c r="H29" s="71" t="s">
        <v>1</v>
      </c>
      <c r="I29" s="71"/>
      <c r="J29" s="122" t="s">
        <v>2</v>
      </c>
      <c r="K29" s="123"/>
      <c r="L29" s="122" t="s">
        <v>21</v>
      </c>
      <c r="M29" s="124"/>
      <c r="N29" s="123"/>
      <c r="O29" s="71"/>
      <c r="P29" s="71"/>
      <c r="Q29" s="71"/>
      <c r="R29" s="71"/>
      <c r="S29" s="117"/>
    </row>
    <row r="30" spans="1:19" ht="14.25" thickBot="1">
      <c r="A30" s="125" t="s">
        <v>22</v>
      </c>
      <c r="B30" s="126"/>
      <c r="C30" s="126"/>
      <c r="D30" s="126"/>
      <c r="E30" s="22">
        <v>60</v>
      </c>
      <c r="F30" s="102"/>
      <c r="G30" s="103"/>
      <c r="H30" s="102"/>
      <c r="I30" s="103"/>
      <c r="J30" s="102">
        <v>60</v>
      </c>
      <c r="K30" s="103"/>
      <c r="L30" s="127">
        <v>75</v>
      </c>
      <c r="M30" s="126"/>
      <c r="N30" s="128"/>
      <c r="O30" s="101">
        <f>IF(E30=20,IF(L30&gt;20,20,IF(L30&gt;=15,L30,IF(L30&lt;2,8,INT(L30/2)+8))),IF(L30&lt;5,8,IF(L30&gt;=60,20,INT((L30)/5)+8)))</f>
        <v>20</v>
      </c>
      <c r="P30" s="101"/>
      <c r="Q30" s="101"/>
      <c r="R30" s="101"/>
      <c r="S30" s="121"/>
    </row>
    <row r="31" spans="1:19" ht="14.25" thickBo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3.5">
      <c r="A32" s="105" t="s">
        <v>28</v>
      </c>
      <c r="B32" s="106"/>
      <c r="C32" s="106"/>
      <c r="D32" s="107"/>
      <c r="E32" s="25" t="s">
        <v>49</v>
      </c>
      <c r="F32" s="26"/>
      <c r="G32" s="25" t="s">
        <v>50</v>
      </c>
      <c r="H32" s="26"/>
      <c r="I32" s="93" t="s">
        <v>51</v>
      </c>
      <c r="J32" s="94"/>
      <c r="K32" s="95"/>
      <c r="L32" s="93" t="s">
        <v>52</v>
      </c>
      <c r="M32" s="94"/>
      <c r="N32" s="95"/>
      <c r="O32" s="11"/>
      <c r="P32" s="11"/>
      <c r="Q32" s="11"/>
      <c r="R32" s="11"/>
      <c r="S32" s="11"/>
    </row>
    <row r="33" spans="1:14" ht="13.5">
      <c r="A33" s="118"/>
      <c r="B33" s="119"/>
      <c r="C33" s="119"/>
      <c r="D33" s="120"/>
      <c r="E33" s="122" t="s">
        <v>23</v>
      </c>
      <c r="F33" s="123"/>
      <c r="G33" s="122" t="s">
        <v>53</v>
      </c>
      <c r="H33" s="123"/>
      <c r="I33" s="132"/>
      <c r="J33" s="133"/>
      <c r="K33" s="134"/>
      <c r="L33" s="132"/>
      <c r="M33" s="133"/>
      <c r="N33" s="134"/>
    </row>
    <row r="34" spans="1:14" ht="14.25" thickBot="1">
      <c r="A34" s="100" t="s">
        <v>24</v>
      </c>
      <c r="B34" s="101"/>
      <c r="C34" s="101"/>
      <c r="D34" s="101"/>
      <c r="E34" s="102">
        <v>8</v>
      </c>
      <c r="F34" s="103"/>
      <c r="G34" s="102"/>
      <c r="H34" s="103"/>
      <c r="I34" s="129">
        <f>IF((E34*0.5)&gt;4,4,(E34*0.5))+6</f>
        <v>10</v>
      </c>
      <c r="J34" s="130"/>
      <c r="K34" s="131"/>
      <c r="L34" s="129">
        <f>IF(IF((IF((H34*0.5)&gt;4,4,(H34*0.5))+6)&gt;10,10,I34+(G34*0.1))&gt;10,10,IF((IF((H34*0.5)&gt;4,4,(H34*0.5))+6)&gt;10,10,I34+(G34*0.1)))</f>
        <v>10</v>
      </c>
      <c r="M34" s="130"/>
      <c r="N34" s="131"/>
    </row>
    <row r="35" spans="1:11" ht="13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100">
    <mergeCell ref="A34:D34"/>
    <mergeCell ref="E34:F34"/>
    <mergeCell ref="G34:H34"/>
    <mergeCell ref="I34:K34"/>
    <mergeCell ref="L34:N34"/>
    <mergeCell ref="R30:S30"/>
    <mergeCell ref="A32:D33"/>
    <mergeCell ref="I32:K33"/>
    <mergeCell ref="L32:N33"/>
    <mergeCell ref="E33:F33"/>
    <mergeCell ref="G33:H33"/>
    <mergeCell ref="A30:D30"/>
    <mergeCell ref="F30:G30"/>
    <mergeCell ref="H30:I30"/>
    <mergeCell ref="J30:K30"/>
    <mergeCell ref="L30:N30"/>
    <mergeCell ref="O30:Q30"/>
    <mergeCell ref="R28:S29"/>
    <mergeCell ref="A29:E29"/>
    <mergeCell ref="F29:G29"/>
    <mergeCell ref="H29:I29"/>
    <mergeCell ref="J29:K29"/>
    <mergeCell ref="L29:N29"/>
    <mergeCell ref="I26:J26"/>
    <mergeCell ref="K26:L26"/>
    <mergeCell ref="M26:P26"/>
    <mergeCell ref="A28:E28"/>
    <mergeCell ref="F28:N28"/>
    <mergeCell ref="O28:Q29"/>
    <mergeCell ref="Q24:S26"/>
    <mergeCell ref="A25:D25"/>
    <mergeCell ref="E25:F25"/>
    <mergeCell ref="G25:H25"/>
    <mergeCell ref="I25:J25"/>
    <mergeCell ref="K25:L25"/>
    <mergeCell ref="M25:P25"/>
    <mergeCell ref="A26:D26"/>
    <mergeCell ref="E26:F26"/>
    <mergeCell ref="G26:H26"/>
    <mergeCell ref="A24:D24"/>
    <mergeCell ref="E24:F24"/>
    <mergeCell ref="G24:H24"/>
    <mergeCell ref="I24:J24"/>
    <mergeCell ref="K24:L24"/>
    <mergeCell ref="M24:P24"/>
    <mergeCell ref="R20:R21"/>
    <mergeCell ref="A23:D23"/>
    <mergeCell ref="E23:F23"/>
    <mergeCell ref="G23:H23"/>
    <mergeCell ref="I23:J23"/>
    <mergeCell ref="K23:L23"/>
    <mergeCell ref="M23:P23"/>
    <mergeCell ref="Q23:S23"/>
    <mergeCell ref="Q16:Q17"/>
    <mergeCell ref="R16:R17"/>
    <mergeCell ref="A18:A21"/>
    <mergeCell ref="B18:B19"/>
    <mergeCell ref="P18:P19"/>
    <mergeCell ref="Q18:Q19"/>
    <mergeCell ref="R18:R19"/>
    <mergeCell ref="B20:B21"/>
    <mergeCell ref="P20:P21"/>
    <mergeCell ref="Q20:Q21"/>
    <mergeCell ref="P12:P13"/>
    <mergeCell ref="Q12:Q13"/>
    <mergeCell ref="R12:R13"/>
    <mergeCell ref="A14:A17"/>
    <mergeCell ref="B14:B15"/>
    <mergeCell ref="P14:P15"/>
    <mergeCell ref="Q14:Q15"/>
    <mergeCell ref="R14:R15"/>
    <mergeCell ref="B16:B17"/>
    <mergeCell ref="P16:P17"/>
    <mergeCell ref="Q6:S6"/>
    <mergeCell ref="A8:B9"/>
    <mergeCell ref="D8:S8"/>
    <mergeCell ref="A10:A13"/>
    <mergeCell ref="B10:B11"/>
    <mergeCell ref="P10:P11"/>
    <mergeCell ref="Q10:Q11"/>
    <mergeCell ref="R10:R11"/>
    <mergeCell ref="S10:S21"/>
    <mergeCell ref="B12:B13"/>
    <mergeCell ref="A4:B6"/>
    <mergeCell ref="C4:D6"/>
    <mergeCell ref="E4:G6"/>
    <mergeCell ref="J4:L4"/>
    <mergeCell ref="N4:P4"/>
    <mergeCell ref="Q4:S5"/>
    <mergeCell ref="J5:L5"/>
    <mergeCell ref="N5:P5"/>
    <mergeCell ref="J6:L6"/>
    <mergeCell ref="N6:P6"/>
    <mergeCell ref="A1:S1"/>
    <mergeCell ref="A3:B3"/>
    <mergeCell ref="C3:D3"/>
    <mergeCell ref="E3:G3"/>
    <mergeCell ref="J3:L3"/>
    <mergeCell ref="N3:P3"/>
    <mergeCell ref="Q3:S3"/>
  </mergeCells>
  <printOptions/>
  <pageMargins left="0.7" right="0.7" top="0.75" bottom="0.75" header="0.3" footer="0.3"/>
  <pageSetup orientation="portrait" paperSize="9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1">
      <selection activeCell="L30" sqref="L30:N30"/>
    </sheetView>
  </sheetViews>
  <sheetFormatPr defaultColWidth="8.88671875" defaultRowHeight="13.5"/>
  <sheetData>
    <row r="1" spans="1:19" ht="27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ht="19.5" thickBot="1">
      <c r="B2" s="12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2"/>
      <c r="Q2" s="2"/>
      <c r="R2" s="2"/>
      <c r="S2" s="2"/>
    </row>
    <row r="3" spans="1:19" ht="23.25" thickBot="1">
      <c r="A3" s="29" t="s">
        <v>40</v>
      </c>
      <c r="B3" s="30"/>
      <c r="C3" s="29" t="s">
        <v>41</v>
      </c>
      <c r="D3" s="30"/>
      <c r="E3" s="29" t="s">
        <v>42</v>
      </c>
      <c r="F3" s="31"/>
      <c r="G3" s="30"/>
      <c r="H3" s="20" t="s">
        <v>29</v>
      </c>
      <c r="I3" s="21" t="s">
        <v>32</v>
      </c>
      <c r="J3" s="32" t="s">
        <v>33</v>
      </c>
      <c r="K3" s="33"/>
      <c r="L3" s="34"/>
      <c r="M3" s="21" t="s">
        <v>32</v>
      </c>
      <c r="N3" s="33" t="s">
        <v>33</v>
      </c>
      <c r="O3" s="33"/>
      <c r="P3" s="34"/>
      <c r="Q3" s="35" t="s">
        <v>39</v>
      </c>
      <c r="R3" s="36"/>
      <c r="S3" s="37"/>
    </row>
    <row r="4" spans="1:19" ht="14.25" thickBot="1">
      <c r="A4" s="38">
        <v>3</v>
      </c>
      <c r="B4" s="39"/>
      <c r="C4" s="38"/>
      <c r="D4" s="39"/>
      <c r="E4" s="38"/>
      <c r="F4" s="44"/>
      <c r="G4" s="39"/>
      <c r="H4" s="18">
        <v>1</v>
      </c>
      <c r="I4" s="19">
        <v>1</v>
      </c>
      <c r="J4" s="47">
        <v>197</v>
      </c>
      <c r="K4" s="48"/>
      <c r="L4" s="49"/>
      <c r="M4" s="19">
        <v>2</v>
      </c>
      <c r="N4" s="50">
        <v>194</v>
      </c>
      <c r="O4" s="51"/>
      <c r="P4" s="52"/>
      <c r="Q4" s="53">
        <f>S10+Q24+O30+L34</f>
        <v>192.88730467070218</v>
      </c>
      <c r="R4" s="54"/>
      <c r="S4" s="55"/>
    </row>
    <row r="5" spans="1:19" ht="14.25" thickBot="1">
      <c r="A5" s="40"/>
      <c r="B5" s="41"/>
      <c r="C5" s="40"/>
      <c r="D5" s="41"/>
      <c r="E5" s="40"/>
      <c r="F5" s="45"/>
      <c r="G5" s="41"/>
      <c r="H5" s="16">
        <v>2</v>
      </c>
      <c r="I5" s="17">
        <v>1</v>
      </c>
      <c r="J5" s="56">
        <v>199</v>
      </c>
      <c r="K5" s="57"/>
      <c r="L5" s="58"/>
      <c r="M5" s="17">
        <v>2</v>
      </c>
      <c r="N5" s="56">
        <v>198</v>
      </c>
      <c r="O5" s="57"/>
      <c r="P5" s="58"/>
      <c r="Q5" s="53"/>
      <c r="R5" s="54"/>
      <c r="S5" s="55"/>
    </row>
    <row r="6" spans="1:19" ht="14.25" thickBot="1">
      <c r="A6" s="42"/>
      <c r="B6" s="43"/>
      <c r="C6" s="42"/>
      <c r="D6" s="43"/>
      <c r="E6" s="42"/>
      <c r="F6" s="46"/>
      <c r="G6" s="43"/>
      <c r="H6" s="14">
        <v>3</v>
      </c>
      <c r="I6" s="15">
        <v>1</v>
      </c>
      <c r="J6" s="59">
        <v>194</v>
      </c>
      <c r="K6" s="60"/>
      <c r="L6" s="61"/>
      <c r="M6" s="15">
        <v>2</v>
      </c>
      <c r="N6" s="62">
        <v>194</v>
      </c>
      <c r="O6" s="63"/>
      <c r="P6" s="64"/>
      <c r="Q6" s="65" t="s">
        <v>36</v>
      </c>
      <c r="R6" s="66"/>
      <c r="S6" s="67"/>
    </row>
    <row r="7" ht="14.25" thickBot="1"/>
    <row r="8" spans="1:19" ht="13.5">
      <c r="A8" s="68" t="s">
        <v>3</v>
      </c>
      <c r="B8" s="69"/>
      <c r="C8" s="4"/>
      <c r="D8" s="69" t="s">
        <v>35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2"/>
    </row>
    <row r="9" spans="1:19" ht="40.5">
      <c r="A9" s="70"/>
      <c r="B9" s="71"/>
      <c r="C9" s="6"/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37</v>
      </c>
      <c r="J9" s="6" t="s">
        <v>9</v>
      </c>
      <c r="K9" s="6" t="s">
        <v>10</v>
      </c>
      <c r="L9" s="6" t="s">
        <v>11</v>
      </c>
      <c r="M9" s="7" t="s">
        <v>12</v>
      </c>
      <c r="N9" s="7" t="s">
        <v>54</v>
      </c>
      <c r="O9" s="6" t="s">
        <v>38</v>
      </c>
      <c r="P9" s="7" t="s">
        <v>13</v>
      </c>
      <c r="Q9" s="7" t="s">
        <v>14</v>
      </c>
      <c r="R9" s="7" t="s">
        <v>15</v>
      </c>
      <c r="S9" s="8" t="s">
        <v>16</v>
      </c>
    </row>
    <row r="10" spans="1:19" ht="13.5">
      <c r="A10" s="73" t="s">
        <v>0</v>
      </c>
      <c r="B10" s="76" t="s">
        <v>44</v>
      </c>
      <c r="C10" s="9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78">
        <f>SUM(D11:M11)+MAX(N11,O11)</f>
        <v>7.396862021227503</v>
      </c>
      <c r="Q10" s="79">
        <v>6</v>
      </c>
      <c r="R10" s="79">
        <f>P10+Q10</f>
        <v>13.396862021227502</v>
      </c>
      <c r="S10" s="81">
        <f>SUM(R10:R21)</f>
        <v>142.88730467070218</v>
      </c>
    </row>
    <row r="11" spans="1:19" ht="13.5">
      <c r="A11" s="74"/>
      <c r="B11" s="77"/>
      <c r="C11" s="9" t="s">
        <v>31</v>
      </c>
      <c r="D11" s="10">
        <f>(9/11)*(($J$4+1)-D10)/$J$4</f>
        <v>0.8223350253807107</v>
      </c>
      <c r="E11" s="10">
        <f aca="true" t="shared" si="0" ref="E11:O11">(9/11)*(($J$4+1)-E10)/$J$4</f>
        <v>0.8223350253807107</v>
      </c>
      <c r="F11" s="10">
        <f t="shared" si="0"/>
        <v>0.8223350253807107</v>
      </c>
      <c r="G11" s="10">
        <f t="shared" si="0"/>
        <v>0.8223350253807107</v>
      </c>
      <c r="H11" s="10">
        <f t="shared" si="0"/>
        <v>0.8223350253807107</v>
      </c>
      <c r="I11" s="10">
        <f t="shared" si="0"/>
        <v>0.8223350253807107</v>
      </c>
      <c r="J11" s="10">
        <f>IF(J10=1,9/11,IF(J10=2,6/11,3/11))</f>
        <v>0.2727272727272727</v>
      </c>
      <c r="K11" s="10">
        <f>IF(K10=1,9/11,IF(K10=2,6/11,3/11))</f>
        <v>0.2727272727272727</v>
      </c>
      <c r="L11" s="10">
        <f>IF(L10=1,9/11,IF(L10=2,6/11,3/11))</f>
        <v>0.2727272727272727</v>
      </c>
      <c r="M11" s="10">
        <f t="shared" si="0"/>
        <v>0.8223350253807107</v>
      </c>
      <c r="N11" s="10">
        <f t="shared" si="0"/>
        <v>0.8223350253807107</v>
      </c>
      <c r="O11" s="10">
        <f t="shared" si="0"/>
        <v>0.8223350253807107</v>
      </c>
      <c r="P11" s="78"/>
      <c r="Q11" s="79"/>
      <c r="R11" s="80"/>
      <c r="S11" s="81"/>
    </row>
    <row r="12" spans="1:19" ht="13.5">
      <c r="A12" s="74"/>
      <c r="B12" s="76" t="s">
        <v>45</v>
      </c>
      <c r="C12" s="9" t="s">
        <v>30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78">
        <f>SUM(D13:M13)+MAX(N13,O13)</f>
        <v>7.397375820056231</v>
      </c>
      <c r="Q12" s="83">
        <v>6</v>
      </c>
      <c r="R12" s="79">
        <f>P12+Q12</f>
        <v>13.397375820056231</v>
      </c>
      <c r="S12" s="81"/>
    </row>
    <row r="13" spans="1:19" ht="13.5">
      <c r="A13" s="75"/>
      <c r="B13" s="77"/>
      <c r="C13" s="9" t="s">
        <v>31</v>
      </c>
      <c r="D13" s="10">
        <f>(9/11)*(($N$4+1)-D12)/$N$4</f>
        <v>0.8223992502343018</v>
      </c>
      <c r="E13" s="10">
        <f aca="true" t="shared" si="1" ref="E13:O13">(9/11)*(($N$4+1)-E12)/$N$4</f>
        <v>0.8223992502343018</v>
      </c>
      <c r="F13" s="10">
        <f t="shared" si="1"/>
        <v>0.8223992502343018</v>
      </c>
      <c r="G13" s="10">
        <f t="shared" si="1"/>
        <v>0.8223992502343018</v>
      </c>
      <c r="H13" s="10">
        <f t="shared" si="1"/>
        <v>0.8223992502343018</v>
      </c>
      <c r="I13" s="10">
        <f t="shared" si="1"/>
        <v>0.8223992502343018</v>
      </c>
      <c r="J13" s="10">
        <f>IF(J12=1,9/11,IF(J12=2,6/11,3/11))</f>
        <v>0.2727272727272727</v>
      </c>
      <c r="K13" s="10">
        <f>IF(K12=1,9/11,IF(K12=2,6/11,3/11))</f>
        <v>0.2727272727272727</v>
      </c>
      <c r="L13" s="10">
        <f>IF(L12=1,9/11,IF(L12=2,6/11,3/11))</f>
        <v>0.2727272727272727</v>
      </c>
      <c r="M13" s="10">
        <f t="shared" si="1"/>
        <v>0.8223992502343018</v>
      </c>
      <c r="N13" s="10">
        <f t="shared" si="1"/>
        <v>0.8223992502343018</v>
      </c>
      <c r="O13" s="10">
        <f t="shared" si="1"/>
        <v>0.8223992502343018</v>
      </c>
      <c r="P13" s="78"/>
      <c r="Q13" s="84"/>
      <c r="R13" s="80"/>
      <c r="S13" s="81"/>
    </row>
    <row r="14" spans="1:19" ht="13.5">
      <c r="A14" s="73" t="s">
        <v>1</v>
      </c>
      <c r="B14" s="76" t="s">
        <v>44</v>
      </c>
      <c r="C14" s="9" t="s">
        <v>30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78">
        <f>SUM(D15:M15)+MAX(N15,O15)</f>
        <v>11.094792142530835</v>
      </c>
      <c r="Q14" s="83">
        <v>9</v>
      </c>
      <c r="R14" s="79">
        <f>P14+Q14</f>
        <v>20.094792142530835</v>
      </c>
      <c r="S14" s="81"/>
    </row>
    <row r="15" spans="1:19" ht="13.5">
      <c r="A15" s="74"/>
      <c r="B15" s="77"/>
      <c r="C15" s="9" t="s">
        <v>31</v>
      </c>
      <c r="D15" s="10">
        <f>(13.5/11)*(($J$5+1)-D14)/$J$5</f>
        <v>1.2334399269072636</v>
      </c>
      <c r="E15" s="10">
        <f aca="true" t="shared" si="2" ref="E15:O15">(13.5/11)*(($J$5+1)-E14)/$J$5</f>
        <v>1.2334399269072636</v>
      </c>
      <c r="F15" s="10">
        <f t="shared" si="2"/>
        <v>1.2334399269072636</v>
      </c>
      <c r="G15" s="10">
        <f t="shared" si="2"/>
        <v>1.2334399269072636</v>
      </c>
      <c r="H15" s="10">
        <f t="shared" si="2"/>
        <v>1.2334399269072636</v>
      </c>
      <c r="I15" s="10">
        <f t="shared" si="2"/>
        <v>1.2334399269072636</v>
      </c>
      <c r="J15" s="10">
        <f>IF(J14=1,13.5/11,IF(J14=2,9/11,4.5/11))</f>
        <v>0.4090909090909091</v>
      </c>
      <c r="K15" s="10">
        <f>IF(K14=1,13.5/11,IF(K14=2,9/11,4.5/11))</f>
        <v>0.4090909090909091</v>
      </c>
      <c r="L15" s="10">
        <f>IF(L14=1,13.5/11,IF(L14=2,9/11,4.5/11))</f>
        <v>0.4090909090909091</v>
      </c>
      <c r="M15" s="10">
        <f t="shared" si="2"/>
        <v>1.2334399269072636</v>
      </c>
      <c r="N15" s="10">
        <f t="shared" si="2"/>
        <v>1.2334399269072636</v>
      </c>
      <c r="O15" s="10">
        <f t="shared" si="2"/>
        <v>1.2334399269072636</v>
      </c>
      <c r="P15" s="78"/>
      <c r="Q15" s="84"/>
      <c r="R15" s="80"/>
      <c r="S15" s="81"/>
    </row>
    <row r="16" spans="1:19" ht="13.5">
      <c r="A16" s="74"/>
      <c r="B16" s="76" t="s">
        <v>45</v>
      </c>
      <c r="C16" s="9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78">
        <f>SUM(D17:M17)+MAX(N17,O17)</f>
        <v>11.095041322314051</v>
      </c>
      <c r="Q16" s="83">
        <v>9</v>
      </c>
      <c r="R16" s="79">
        <f>P16+Q16</f>
        <v>20.095041322314053</v>
      </c>
      <c r="S16" s="81"/>
    </row>
    <row r="17" spans="1:19" ht="13.5">
      <c r="A17" s="75"/>
      <c r="B17" s="77"/>
      <c r="C17" s="9" t="s">
        <v>31</v>
      </c>
      <c r="D17" s="10">
        <f>(13.5/11)*(($N$5+1)-D16)/$N$5</f>
        <v>1.2334710743801653</v>
      </c>
      <c r="E17" s="10">
        <f aca="true" t="shared" si="3" ref="E17:O17">(13.5/11)*(($N$5+1)-E16)/$N$5</f>
        <v>1.2334710743801653</v>
      </c>
      <c r="F17" s="10">
        <f t="shared" si="3"/>
        <v>1.2334710743801653</v>
      </c>
      <c r="G17" s="10">
        <f t="shared" si="3"/>
        <v>1.2334710743801653</v>
      </c>
      <c r="H17" s="10">
        <f t="shared" si="3"/>
        <v>1.2334710743801653</v>
      </c>
      <c r="I17" s="10">
        <f t="shared" si="3"/>
        <v>1.2334710743801653</v>
      </c>
      <c r="J17" s="10">
        <f>IF(J16=1,13.5/11,IF(J16=2,9/11,4.5/11))</f>
        <v>0.4090909090909091</v>
      </c>
      <c r="K17" s="10">
        <f>IF(K16=1,13.5/11,IF(K16=2,9/11,4.5/11))</f>
        <v>0.4090909090909091</v>
      </c>
      <c r="L17" s="10">
        <f>IF(L16=1,13.5/11,IF(L16=2,9/11,4.5/11))</f>
        <v>0.4090909090909091</v>
      </c>
      <c r="M17" s="10">
        <f t="shared" si="3"/>
        <v>1.2334710743801653</v>
      </c>
      <c r="N17" s="10">
        <f t="shared" si="3"/>
        <v>1.2334710743801653</v>
      </c>
      <c r="O17" s="10">
        <f t="shared" si="3"/>
        <v>1.2334710743801653</v>
      </c>
      <c r="P17" s="78"/>
      <c r="Q17" s="84"/>
      <c r="R17" s="80"/>
      <c r="S17" s="81"/>
    </row>
    <row r="18" spans="1:19" ht="13.5">
      <c r="A18" s="73" t="s">
        <v>43</v>
      </c>
      <c r="B18" s="76" t="s">
        <v>44</v>
      </c>
      <c r="C18" s="9" t="s">
        <v>30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78">
        <f>SUM(D19:O19)</f>
        <v>21.231255857544518</v>
      </c>
      <c r="Q18" s="83">
        <v>15</v>
      </c>
      <c r="R18" s="79">
        <f>P18+Q18</f>
        <v>36.23125585754452</v>
      </c>
      <c r="S18" s="81"/>
    </row>
    <row r="19" spans="1:19" ht="13.5">
      <c r="A19" s="74"/>
      <c r="B19" s="77"/>
      <c r="C19" s="9" t="s">
        <v>31</v>
      </c>
      <c r="D19" s="10">
        <f aca="true" t="shared" si="4" ref="D19:I19">(22.5/11)*(($J$6+1)-D18)/$J$6</f>
        <v>2.0559981255857545</v>
      </c>
      <c r="E19" s="10">
        <f t="shared" si="4"/>
        <v>2.0559981255857545</v>
      </c>
      <c r="F19" s="10">
        <f t="shared" si="4"/>
        <v>2.0559981255857545</v>
      </c>
      <c r="G19" s="10">
        <f t="shared" si="4"/>
        <v>2.0559981255857545</v>
      </c>
      <c r="H19" s="10">
        <f t="shared" si="4"/>
        <v>2.0559981255857545</v>
      </c>
      <c r="I19" s="10">
        <f t="shared" si="4"/>
        <v>2.0559981255857545</v>
      </c>
      <c r="J19" s="10">
        <f>IF(J18=1,22.5/11,IF(J18=2,20/11,10/11))</f>
        <v>0.9090909090909091</v>
      </c>
      <c r="K19" s="10">
        <f>IF(K18=1,22.5/11,IF(K18=2,20/11,10/11))</f>
        <v>0.9090909090909091</v>
      </c>
      <c r="L19" s="10">
        <f>IF(L18=1,22.5/11,IF(L18=2,20/11,10/11))</f>
        <v>0.9090909090909091</v>
      </c>
      <c r="M19" s="10">
        <f>(22.5/11)*(($J$6+1)-M18)/$J$6</f>
        <v>2.0559981255857545</v>
      </c>
      <c r="N19" s="10">
        <f>(22.5/11)*(($J$6+1)-N18)/$J$6</f>
        <v>2.0559981255857545</v>
      </c>
      <c r="O19" s="10">
        <f>(22.5/11)*(($J$6+1)-O18)/$J$6</f>
        <v>2.0559981255857545</v>
      </c>
      <c r="P19" s="78"/>
      <c r="Q19" s="84"/>
      <c r="R19" s="80"/>
      <c r="S19" s="81"/>
    </row>
    <row r="20" spans="1:19" ht="13.5">
      <c r="A20" s="74"/>
      <c r="B20" s="76" t="s">
        <v>45</v>
      </c>
      <c r="C20" s="9" t="s">
        <v>30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78">
        <f>SUM(D21:O21)</f>
        <v>24.67197750702906</v>
      </c>
      <c r="Q20" s="79">
        <v>15</v>
      </c>
      <c r="R20" s="79">
        <f>P20+Q20</f>
        <v>39.671977507029055</v>
      </c>
      <c r="S20" s="81"/>
    </row>
    <row r="21" spans="1:19" ht="14.25" thickBot="1">
      <c r="A21" s="85"/>
      <c r="B21" s="86"/>
      <c r="C21" s="24" t="s">
        <v>31</v>
      </c>
      <c r="D21" s="27">
        <f aca="true" t="shared" si="5" ref="D21:O21">(22.5/11)*(($N$6+1)-D20)/$N$6</f>
        <v>2.0559981255857545</v>
      </c>
      <c r="E21" s="27">
        <f t="shared" si="5"/>
        <v>2.0559981255857545</v>
      </c>
      <c r="F21" s="27">
        <f t="shared" si="5"/>
        <v>2.0559981255857545</v>
      </c>
      <c r="G21" s="27">
        <f t="shared" si="5"/>
        <v>2.0559981255857545</v>
      </c>
      <c r="H21" s="27">
        <f t="shared" si="5"/>
        <v>2.0559981255857545</v>
      </c>
      <c r="I21" s="27">
        <f t="shared" si="5"/>
        <v>2.0559981255857545</v>
      </c>
      <c r="J21" s="27">
        <f t="shared" si="5"/>
        <v>2.0559981255857545</v>
      </c>
      <c r="K21" s="27">
        <f t="shared" si="5"/>
        <v>2.0559981255857545</v>
      </c>
      <c r="L21" s="27">
        <f t="shared" si="5"/>
        <v>2.0559981255857545</v>
      </c>
      <c r="M21" s="27">
        <f t="shared" si="5"/>
        <v>2.0559981255857545</v>
      </c>
      <c r="N21" s="27">
        <f t="shared" si="5"/>
        <v>2.0559981255857545</v>
      </c>
      <c r="O21" s="27">
        <f t="shared" si="5"/>
        <v>2.0559981255857545</v>
      </c>
      <c r="P21" s="78"/>
      <c r="Q21" s="87"/>
      <c r="R21" s="80"/>
      <c r="S21" s="82"/>
    </row>
    <row r="22" spans="1:19" ht="14.2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3.5">
      <c r="A23" s="88" t="s">
        <v>48</v>
      </c>
      <c r="B23" s="89"/>
      <c r="C23" s="89"/>
      <c r="D23" s="89"/>
      <c r="E23" s="90" t="s">
        <v>17</v>
      </c>
      <c r="F23" s="91"/>
      <c r="G23" s="90" t="s">
        <v>18</v>
      </c>
      <c r="H23" s="91" t="s">
        <v>18</v>
      </c>
      <c r="I23" s="90" t="s">
        <v>46</v>
      </c>
      <c r="J23" s="91"/>
      <c r="K23" s="90" t="s">
        <v>47</v>
      </c>
      <c r="L23" s="91"/>
      <c r="M23" s="90" t="s">
        <v>31</v>
      </c>
      <c r="N23" s="92"/>
      <c r="O23" s="92"/>
      <c r="P23" s="91"/>
      <c r="Q23" s="93" t="s">
        <v>19</v>
      </c>
      <c r="R23" s="94"/>
      <c r="S23" s="95"/>
    </row>
    <row r="24" spans="1:19" ht="13.5">
      <c r="A24" s="96" t="s">
        <v>0</v>
      </c>
      <c r="B24" s="80"/>
      <c r="C24" s="80"/>
      <c r="D24" s="80"/>
      <c r="E24" s="97">
        <v>0</v>
      </c>
      <c r="F24" s="98"/>
      <c r="G24" s="97">
        <v>0</v>
      </c>
      <c r="H24" s="98"/>
      <c r="I24" s="97">
        <v>0</v>
      </c>
      <c r="J24" s="98"/>
      <c r="K24" s="97">
        <v>0</v>
      </c>
      <c r="L24" s="98"/>
      <c r="M24" s="97">
        <f>IF(E24+INT((G24+I24+K24)/3)&gt;=6,2.4,IF(E24+INT((G24+I24+K24)/3)&gt;=5,3,IF(E24+INT((G24+I24+K24)/3)&gt;=4,3.6,IF(E24+INT((G24+I24+K24)/3)&gt;=3,4.2,IF(E24+INT((G24+I24+K24)/3)&gt;=2,4.8,IF(E24+INT((G24+I24+K24)/3)&gt;=1,5.4,6))))))</f>
        <v>6</v>
      </c>
      <c r="N24" s="99"/>
      <c r="O24" s="99"/>
      <c r="P24" s="98"/>
      <c r="Q24" s="108">
        <f>SUM(M24:P26)</f>
        <v>20</v>
      </c>
      <c r="R24" s="109"/>
      <c r="S24" s="110"/>
    </row>
    <row r="25" spans="1:19" ht="13.5">
      <c r="A25" s="96" t="s">
        <v>1</v>
      </c>
      <c r="B25" s="80"/>
      <c r="C25" s="80"/>
      <c r="D25" s="80"/>
      <c r="E25" s="97">
        <v>0</v>
      </c>
      <c r="F25" s="98"/>
      <c r="G25" s="97">
        <v>0</v>
      </c>
      <c r="H25" s="98"/>
      <c r="I25" s="97">
        <v>0</v>
      </c>
      <c r="J25" s="98"/>
      <c r="K25" s="97">
        <v>0</v>
      </c>
      <c r="L25" s="98"/>
      <c r="M25" s="97">
        <f>IF(E25+INT((G25+I25+K25)/3)&gt;=6,2.4,IF(E25+INT((G25+I25+K25)/3)&gt;=5,38,IF(E25+INT((G25+I25+K25)/3)&gt;=4,3.6,IF(E25+INT((G25+I25+K25)/3)&gt;=3,4.2,IF(E25+INT((G25+I25+K25)/3)&gt;=2,4,IF(E25+INT((G25+I25+K25)/3)&gt;=1,5.4,7))))))</f>
        <v>7</v>
      </c>
      <c r="N25" s="99"/>
      <c r="O25" s="99"/>
      <c r="P25" s="98"/>
      <c r="Q25" s="111"/>
      <c r="R25" s="112"/>
      <c r="S25" s="113"/>
    </row>
    <row r="26" spans="1:19" ht="14.25" thickBot="1">
      <c r="A26" s="100" t="s">
        <v>2</v>
      </c>
      <c r="B26" s="101"/>
      <c r="C26" s="101"/>
      <c r="D26" s="101"/>
      <c r="E26" s="102">
        <v>0</v>
      </c>
      <c r="F26" s="103"/>
      <c r="G26" s="102">
        <v>0</v>
      </c>
      <c r="H26" s="103"/>
      <c r="I26" s="102">
        <v>0</v>
      </c>
      <c r="J26" s="103"/>
      <c r="K26" s="102">
        <v>0</v>
      </c>
      <c r="L26" s="103"/>
      <c r="M26" s="102">
        <f>IF(E26+INT((G26+I26+K26)/3)&gt;=6,2.4,IF(E26+INT((G26+I26+K26)/3)&gt;=5,38,IF(E26+INT((G26+I26+K26)/3)&gt;=4,3.6,IF(E26+INT((G26+I26+K26)/3)&gt;=3,4.2,IF(E26+INT((G26+I26+K26)/3)&gt;=2,4,IF(E26+INT((G26+I26+K26)/3)&gt;=1,5.4,7))))))</f>
        <v>7</v>
      </c>
      <c r="N26" s="104"/>
      <c r="O26" s="104"/>
      <c r="P26" s="103"/>
      <c r="Q26" s="114"/>
      <c r="R26" s="115"/>
      <c r="S26" s="116"/>
    </row>
    <row r="27" spans="1:19" ht="14.25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3.5">
      <c r="A28" s="105" t="s">
        <v>27</v>
      </c>
      <c r="B28" s="106"/>
      <c r="C28" s="106"/>
      <c r="D28" s="106"/>
      <c r="E28" s="107"/>
      <c r="F28" s="90" t="s">
        <v>25</v>
      </c>
      <c r="G28" s="92"/>
      <c r="H28" s="92"/>
      <c r="I28" s="92"/>
      <c r="J28" s="92"/>
      <c r="K28" s="92"/>
      <c r="L28" s="92"/>
      <c r="M28" s="92"/>
      <c r="N28" s="91"/>
      <c r="O28" s="69" t="s">
        <v>19</v>
      </c>
      <c r="P28" s="69"/>
      <c r="Q28" s="69"/>
      <c r="R28" s="69" t="s">
        <v>20</v>
      </c>
      <c r="S28" s="72"/>
    </row>
    <row r="29" spans="1:19" ht="13.5">
      <c r="A29" s="118" t="s">
        <v>26</v>
      </c>
      <c r="B29" s="119"/>
      <c r="C29" s="119"/>
      <c r="D29" s="119"/>
      <c r="E29" s="120"/>
      <c r="F29" s="71" t="s">
        <v>0</v>
      </c>
      <c r="G29" s="71"/>
      <c r="H29" s="71" t="s">
        <v>1</v>
      </c>
      <c r="I29" s="71"/>
      <c r="J29" s="122" t="s">
        <v>2</v>
      </c>
      <c r="K29" s="123"/>
      <c r="L29" s="122" t="s">
        <v>21</v>
      </c>
      <c r="M29" s="124"/>
      <c r="N29" s="123"/>
      <c r="O29" s="71"/>
      <c r="P29" s="71"/>
      <c r="Q29" s="71"/>
      <c r="R29" s="71"/>
      <c r="S29" s="117"/>
    </row>
    <row r="30" spans="1:19" ht="14.25" thickBot="1">
      <c r="A30" s="125" t="s">
        <v>22</v>
      </c>
      <c r="B30" s="126"/>
      <c r="C30" s="126"/>
      <c r="D30" s="126"/>
      <c r="E30" s="22">
        <v>60</v>
      </c>
      <c r="F30" s="102"/>
      <c r="G30" s="103"/>
      <c r="H30" s="102"/>
      <c r="I30" s="103"/>
      <c r="J30" s="102">
        <v>60</v>
      </c>
      <c r="K30" s="103"/>
      <c r="L30" s="127">
        <v>71</v>
      </c>
      <c r="M30" s="126"/>
      <c r="N30" s="128"/>
      <c r="O30" s="101">
        <f>IF(E30=20,IF(L30&gt;20,20,IF(L30&gt;=15,L30,IF(L30&lt;2,8,INT(L30/2)+8))),IF(L30&lt;5,8,IF(L30&gt;=60,20,INT((L30)/5)+8)))</f>
        <v>20</v>
      </c>
      <c r="P30" s="101"/>
      <c r="Q30" s="101"/>
      <c r="R30" s="101"/>
      <c r="S30" s="121"/>
    </row>
    <row r="31" spans="1:19" ht="14.25" thickBo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3.5">
      <c r="A32" s="105" t="s">
        <v>28</v>
      </c>
      <c r="B32" s="106"/>
      <c r="C32" s="106"/>
      <c r="D32" s="107"/>
      <c r="E32" s="25" t="s">
        <v>49</v>
      </c>
      <c r="F32" s="26"/>
      <c r="G32" s="25" t="s">
        <v>50</v>
      </c>
      <c r="H32" s="26"/>
      <c r="I32" s="93" t="s">
        <v>51</v>
      </c>
      <c r="J32" s="94"/>
      <c r="K32" s="95"/>
      <c r="L32" s="93" t="s">
        <v>52</v>
      </c>
      <c r="M32" s="94"/>
      <c r="N32" s="95"/>
      <c r="O32" s="11"/>
      <c r="P32" s="11"/>
      <c r="Q32" s="11"/>
      <c r="R32" s="11"/>
      <c r="S32" s="11"/>
    </row>
    <row r="33" spans="1:14" ht="13.5">
      <c r="A33" s="118"/>
      <c r="B33" s="119"/>
      <c r="C33" s="119"/>
      <c r="D33" s="120"/>
      <c r="E33" s="122" t="s">
        <v>23</v>
      </c>
      <c r="F33" s="123"/>
      <c r="G33" s="122" t="s">
        <v>53</v>
      </c>
      <c r="H33" s="123"/>
      <c r="I33" s="132"/>
      <c r="J33" s="133"/>
      <c r="K33" s="134"/>
      <c r="L33" s="132"/>
      <c r="M33" s="133"/>
      <c r="N33" s="134"/>
    </row>
    <row r="34" spans="1:14" ht="14.25" thickBot="1">
      <c r="A34" s="100" t="s">
        <v>24</v>
      </c>
      <c r="B34" s="101"/>
      <c r="C34" s="101"/>
      <c r="D34" s="101"/>
      <c r="E34" s="102">
        <v>8</v>
      </c>
      <c r="F34" s="103"/>
      <c r="G34" s="102"/>
      <c r="H34" s="103"/>
      <c r="I34" s="129">
        <f>IF((E34*0.5)&gt;4,4,(E34*0.5))+6</f>
        <v>10</v>
      </c>
      <c r="J34" s="130"/>
      <c r="K34" s="131"/>
      <c r="L34" s="129">
        <f>IF(IF((IF((H34*0.5)&gt;4,4,(H34*0.5))+6)&gt;10,10,I34+(G34*0.1))&gt;10,10,IF((IF((H34*0.5)&gt;4,4,(H34*0.5))+6)&gt;10,10,I34+(G34*0.1)))</f>
        <v>10</v>
      </c>
      <c r="M34" s="130"/>
      <c r="N34" s="131"/>
    </row>
    <row r="35" spans="1:11" ht="13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100">
    <mergeCell ref="A34:D34"/>
    <mergeCell ref="E34:F34"/>
    <mergeCell ref="G34:H34"/>
    <mergeCell ref="I34:K34"/>
    <mergeCell ref="L34:N34"/>
    <mergeCell ref="R30:S30"/>
    <mergeCell ref="A32:D33"/>
    <mergeCell ref="I32:K33"/>
    <mergeCell ref="L32:N33"/>
    <mergeCell ref="E33:F33"/>
    <mergeCell ref="G33:H33"/>
    <mergeCell ref="A30:D30"/>
    <mergeCell ref="F30:G30"/>
    <mergeCell ref="H30:I30"/>
    <mergeCell ref="J30:K30"/>
    <mergeCell ref="L30:N30"/>
    <mergeCell ref="O30:Q30"/>
    <mergeCell ref="R28:S29"/>
    <mergeCell ref="A29:E29"/>
    <mergeCell ref="F29:G29"/>
    <mergeCell ref="H29:I29"/>
    <mergeCell ref="J29:K29"/>
    <mergeCell ref="L29:N29"/>
    <mergeCell ref="I26:J26"/>
    <mergeCell ref="K26:L26"/>
    <mergeCell ref="M26:P26"/>
    <mergeCell ref="A28:E28"/>
    <mergeCell ref="F28:N28"/>
    <mergeCell ref="O28:Q29"/>
    <mergeCell ref="Q24:S26"/>
    <mergeCell ref="A25:D25"/>
    <mergeCell ref="E25:F25"/>
    <mergeCell ref="G25:H25"/>
    <mergeCell ref="I25:J25"/>
    <mergeCell ref="K25:L25"/>
    <mergeCell ref="M25:P25"/>
    <mergeCell ref="A26:D26"/>
    <mergeCell ref="E26:F26"/>
    <mergeCell ref="G26:H26"/>
    <mergeCell ref="A24:D24"/>
    <mergeCell ref="E24:F24"/>
    <mergeCell ref="G24:H24"/>
    <mergeCell ref="I24:J24"/>
    <mergeCell ref="K24:L24"/>
    <mergeCell ref="M24:P24"/>
    <mergeCell ref="R20:R21"/>
    <mergeCell ref="A23:D23"/>
    <mergeCell ref="E23:F23"/>
    <mergeCell ref="G23:H23"/>
    <mergeCell ref="I23:J23"/>
    <mergeCell ref="K23:L23"/>
    <mergeCell ref="M23:P23"/>
    <mergeCell ref="Q23:S23"/>
    <mergeCell ref="Q16:Q17"/>
    <mergeCell ref="R16:R17"/>
    <mergeCell ref="A18:A21"/>
    <mergeCell ref="B18:B19"/>
    <mergeCell ref="P18:P19"/>
    <mergeCell ref="Q18:Q19"/>
    <mergeCell ref="R18:R19"/>
    <mergeCell ref="B20:B21"/>
    <mergeCell ref="P20:P21"/>
    <mergeCell ref="Q20:Q21"/>
    <mergeCell ref="P12:P13"/>
    <mergeCell ref="Q12:Q13"/>
    <mergeCell ref="R12:R13"/>
    <mergeCell ref="A14:A17"/>
    <mergeCell ref="B14:B15"/>
    <mergeCell ref="P14:P15"/>
    <mergeCell ref="Q14:Q15"/>
    <mergeCell ref="R14:R15"/>
    <mergeCell ref="B16:B17"/>
    <mergeCell ref="P16:P17"/>
    <mergeCell ref="Q6:S6"/>
    <mergeCell ref="A8:B9"/>
    <mergeCell ref="D8:S8"/>
    <mergeCell ref="A10:A13"/>
    <mergeCell ref="B10:B11"/>
    <mergeCell ref="P10:P11"/>
    <mergeCell ref="Q10:Q11"/>
    <mergeCell ref="R10:R11"/>
    <mergeCell ref="S10:S21"/>
    <mergeCell ref="B12:B13"/>
    <mergeCell ref="A4:B6"/>
    <mergeCell ref="C4:D6"/>
    <mergeCell ref="E4:G6"/>
    <mergeCell ref="J4:L4"/>
    <mergeCell ref="N4:P4"/>
    <mergeCell ref="Q4:S5"/>
    <mergeCell ref="J5:L5"/>
    <mergeCell ref="N5:P5"/>
    <mergeCell ref="J6:L6"/>
    <mergeCell ref="N6:P6"/>
    <mergeCell ref="A1:S1"/>
    <mergeCell ref="A3:B3"/>
    <mergeCell ref="C3:D3"/>
    <mergeCell ref="E3:G3"/>
    <mergeCell ref="J3:L3"/>
    <mergeCell ref="N3:P3"/>
    <mergeCell ref="Q3:S3"/>
  </mergeCells>
  <printOptions/>
  <pageMargins left="0.7" right="0.7" top="0.75" bottom="0.75" header="0.3" footer="0.3"/>
  <pageSetup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9">
      <selection activeCell="L30" sqref="L30:N30"/>
    </sheetView>
  </sheetViews>
  <sheetFormatPr defaultColWidth="8.88671875" defaultRowHeight="13.5"/>
  <sheetData>
    <row r="1" spans="1:19" ht="27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ht="19.5" thickBot="1">
      <c r="B2" s="12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2"/>
      <c r="Q2" s="2"/>
      <c r="R2" s="2"/>
      <c r="S2" s="2"/>
    </row>
    <row r="3" spans="1:19" ht="23.25" thickBot="1">
      <c r="A3" s="29" t="s">
        <v>40</v>
      </c>
      <c r="B3" s="30"/>
      <c r="C3" s="29" t="s">
        <v>41</v>
      </c>
      <c r="D3" s="30"/>
      <c r="E3" s="29" t="s">
        <v>42</v>
      </c>
      <c r="F3" s="31"/>
      <c r="G3" s="30"/>
      <c r="H3" s="20" t="s">
        <v>29</v>
      </c>
      <c r="I3" s="21" t="s">
        <v>32</v>
      </c>
      <c r="J3" s="32" t="s">
        <v>33</v>
      </c>
      <c r="K3" s="33"/>
      <c r="L3" s="34"/>
      <c r="M3" s="21" t="s">
        <v>32</v>
      </c>
      <c r="N3" s="33" t="s">
        <v>33</v>
      </c>
      <c r="O3" s="33"/>
      <c r="P3" s="34"/>
      <c r="Q3" s="35" t="s">
        <v>39</v>
      </c>
      <c r="R3" s="36"/>
      <c r="S3" s="37"/>
    </row>
    <row r="4" spans="1:19" ht="14.25" thickBot="1">
      <c r="A4" s="38">
        <v>3</v>
      </c>
      <c r="B4" s="39"/>
      <c r="C4" s="38"/>
      <c r="D4" s="39"/>
      <c r="E4" s="38"/>
      <c r="F4" s="44"/>
      <c r="G4" s="39"/>
      <c r="H4" s="18">
        <v>1</v>
      </c>
      <c r="I4" s="19">
        <v>1</v>
      </c>
      <c r="J4" s="47">
        <v>197</v>
      </c>
      <c r="K4" s="48"/>
      <c r="L4" s="49"/>
      <c r="M4" s="19">
        <v>2</v>
      </c>
      <c r="N4" s="50">
        <v>194</v>
      </c>
      <c r="O4" s="51"/>
      <c r="P4" s="52"/>
      <c r="Q4" s="53">
        <f>S10+Q24+O30+L34</f>
        <v>192.88730467070218</v>
      </c>
      <c r="R4" s="54"/>
      <c r="S4" s="55"/>
    </row>
    <row r="5" spans="1:19" ht="14.25" thickBot="1">
      <c r="A5" s="40"/>
      <c r="B5" s="41"/>
      <c r="C5" s="40"/>
      <c r="D5" s="41"/>
      <c r="E5" s="40"/>
      <c r="F5" s="45"/>
      <c r="G5" s="41"/>
      <c r="H5" s="16">
        <v>2</v>
      </c>
      <c r="I5" s="17">
        <v>1</v>
      </c>
      <c r="J5" s="56">
        <v>199</v>
      </c>
      <c r="K5" s="57"/>
      <c r="L5" s="58"/>
      <c r="M5" s="17">
        <v>2</v>
      </c>
      <c r="N5" s="56">
        <v>198</v>
      </c>
      <c r="O5" s="57"/>
      <c r="P5" s="58"/>
      <c r="Q5" s="53"/>
      <c r="R5" s="54"/>
      <c r="S5" s="55"/>
    </row>
    <row r="6" spans="1:19" ht="14.25" thickBot="1">
      <c r="A6" s="42"/>
      <c r="B6" s="43"/>
      <c r="C6" s="42"/>
      <c r="D6" s="43"/>
      <c r="E6" s="42"/>
      <c r="F6" s="46"/>
      <c r="G6" s="43"/>
      <c r="H6" s="14">
        <v>3</v>
      </c>
      <c r="I6" s="15">
        <v>1</v>
      </c>
      <c r="J6" s="59">
        <v>194</v>
      </c>
      <c r="K6" s="60"/>
      <c r="L6" s="61"/>
      <c r="M6" s="15">
        <v>2</v>
      </c>
      <c r="N6" s="62">
        <v>194</v>
      </c>
      <c r="O6" s="63"/>
      <c r="P6" s="64"/>
      <c r="Q6" s="65" t="s">
        <v>36</v>
      </c>
      <c r="R6" s="66"/>
      <c r="S6" s="67"/>
    </row>
    <row r="7" ht="14.25" thickBot="1"/>
    <row r="8" spans="1:19" ht="13.5">
      <c r="A8" s="68" t="s">
        <v>3</v>
      </c>
      <c r="B8" s="69"/>
      <c r="C8" s="4"/>
      <c r="D8" s="69" t="s">
        <v>35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2"/>
    </row>
    <row r="9" spans="1:19" ht="40.5">
      <c r="A9" s="70"/>
      <c r="B9" s="71"/>
      <c r="C9" s="6"/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37</v>
      </c>
      <c r="J9" s="6" t="s">
        <v>9</v>
      </c>
      <c r="K9" s="6" t="s">
        <v>10</v>
      </c>
      <c r="L9" s="6" t="s">
        <v>11</v>
      </c>
      <c r="M9" s="7" t="s">
        <v>12</v>
      </c>
      <c r="N9" s="7" t="s">
        <v>54</v>
      </c>
      <c r="O9" s="6" t="s">
        <v>38</v>
      </c>
      <c r="P9" s="7" t="s">
        <v>13</v>
      </c>
      <c r="Q9" s="7" t="s">
        <v>14</v>
      </c>
      <c r="R9" s="7" t="s">
        <v>15</v>
      </c>
      <c r="S9" s="8" t="s">
        <v>16</v>
      </c>
    </row>
    <row r="10" spans="1:19" ht="13.5">
      <c r="A10" s="73" t="s">
        <v>0</v>
      </c>
      <c r="B10" s="76" t="s">
        <v>44</v>
      </c>
      <c r="C10" s="9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78">
        <f>SUM(D11:M11)+MAX(N11,O11)</f>
        <v>7.396862021227503</v>
      </c>
      <c r="Q10" s="79">
        <v>6</v>
      </c>
      <c r="R10" s="79">
        <f>P10+Q10</f>
        <v>13.396862021227502</v>
      </c>
      <c r="S10" s="81">
        <f>SUM(R10:R21)</f>
        <v>142.88730467070218</v>
      </c>
    </row>
    <row r="11" spans="1:19" ht="13.5">
      <c r="A11" s="74"/>
      <c r="B11" s="77"/>
      <c r="C11" s="9" t="s">
        <v>31</v>
      </c>
      <c r="D11" s="10">
        <f>(9/11)*(($J$4+1)-D10)/$J$4</f>
        <v>0.8223350253807107</v>
      </c>
      <c r="E11" s="10">
        <f aca="true" t="shared" si="0" ref="E11:O11">(9/11)*(($J$4+1)-E10)/$J$4</f>
        <v>0.8223350253807107</v>
      </c>
      <c r="F11" s="10">
        <f t="shared" si="0"/>
        <v>0.8223350253807107</v>
      </c>
      <c r="G11" s="10">
        <f t="shared" si="0"/>
        <v>0.8223350253807107</v>
      </c>
      <c r="H11" s="10">
        <f t="shared" si="0"/>
        <v>0.8223350253807107</v>
      </c>
      <c r="I11" s="10">
        <f t="shared" si="0"/>
        <v>0.8223350253807107</v>
      </c>
      <c r="J11" s="10">
        <f>IF(J10=1,9/11,IF(J10=2,6/11,3/11))</f>
        <v>0.2727272727272727</v>
      </c>
      <c r="K11" s="10">
        <f>IF(K10=1,9/11,IF(K10=2,6/11,3/11))</f>
        <v>0.2727272727272727</v>
      </c>
      <c r="L11" s="10">
        <f>IF(L10=1,9/11,IF(L10=2,6/11,3/11))</f>
        <v>0.2727272727272727</v>
      </c>
      <c r="M11" s="10">
        <f t="shared" si="0"/>
        <v>0.8223350253807107</v>
      </c>
      <c r="N11" s="10">
        <f t="shared" si="0"/>
        <v>0.8223350253807107</v>
      </c>
      <c r="O11" s="10">
        <f t="shared" si="0"/>
        <v>0.8223350253807107</v>
      </c>
      <c r="P11" s="78"/>
      <c r="Q11" s="79"/>
      <c r="R11" s="80"/>
      <c r="S11" s="81"/>
    </row>
    <row r="12" spans="1:19" ht="13.5">
      <c r="A12" s="74"/>
      <c r="B12" s="76" t="s">
        <v>45</v>
      </c>
      <c r="C12" s="9" t="s">
        <v>30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78">
        <f>SUM(D13:M13)+MAX(N13,O13)</f>
        <v>7.397375820056231</v>
      </c>
      <c r="Q12" s="83">
        <v>6</v>
      </c>
      <c r="R12" s="79">
        <f>P12+Q12</f>
        <v>13.397375820056231</v>
      </c>
      <c r="S12" s="81"/>
    </row>
    <row r="13" spans="1:19" ht="13.5">
      <c r="A13" s="75"/>
      <c r="B13" s="77"/>
      <c r="C13" s="9" t="s">
        <v>31</v>
      </c>
      <c r="D13" s="10">
        <f>(9/11)*(($N$4+1)-D12)/$N$4</f>
        <v>0.8223992502343018</v>
      </c>
      <c r="E13" s="10">
        <f aca="true" t="shared" si="1" ref="E13:O13">(9/11)*(($N$4+1)-E12)/$N$4</f>
        <v>0.8223992502343018</v>
      </c>
      <c r="F13" s="10">
        <f t="shared" si="1"/>
        <v>0.8223992502343018</v>
      </c>
      <c r="G13" s="10">
        <f t="shared" si="1"/>
        <v>0.8223992502343018</v>
      </c>
      <c r="H13" s="10">
        <f t="shared" si="1"/>
        <v>0.8223992502343018</v>
      </c>
      <c r="I13" s="10">
        <f t="shared" si="1"/>
        <v>0.8223992502343018</v>
      </c>
      <c r="J13" s="10">
        <f>IF(J12=1,9/11,IF(J12=2,6/11,3/11))</f>
        <v>0.2727272727272727</v>
      </c>
      <c r="K13" s="10">
        <f>IF(K12=1,9/11,IF(K12=2,6/11,3/11))</f>
        <v>0.2727272727272727</v>
      </c>
      <c r="L13" s="10">
        <f>IF(L12=1,9/11,IF(L12=2,6/11,3/11))</f>
        <v>0.2727272727272727</v>
      </c>
      <c r="M13" s="10">
        <f t="shared" si="1"/>
        <v>0.8223992502343018</v>
      </c>
      <c r="N13" s="10">
        <f t="shared" si="1"/>
        <v>0.8223992502343018</v>
      </c>
      <c r="O13" s="10">
        <f t="shared" si="1"/>
        <v>0.8223992502343018</v>
      </c>
      <c r="P13" s="78"/>
      <c r="Q13" s="84"/>
      <c r="R13" s="80"/>
      <c r="S13" s="81"/>
    </row>
    <row r="14" spans="1:19" ht="13.5">
      <c r="A14" s="73" t="s">
        <v>1</v>
      </c>
      <c r="B14" s="76" t="s">
        <v>44</v>
      </c>
      <c r="C14" s="9" t="s">
        <v>30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78">
        <f>SUM(D15:M15)+MAX(N15,O15)</f>
        <v>11.094792142530835</v>
      </c>
      <c r="Q14" s="83">
        <v>9</v>
      </c>
      <c r="R14" s="79">
        <f>P14+Q14</f>
        <v>20.094792142530835</v>
      </c>
      <c r="S14" s="81"/>
    </row>
    <row r="15" spans="1:19" ht="13.5">
      <c r="A15" s="74"/>
      <c r="B15" s="77"/>
      <c r="C15" s="9" t="s">
        <v>31</v>
      </c>
      <c r="D15" s="10">
        <f>(13.5/11)*(($J$5+1)-D14)/$J$5</f>
        <v>1.2334399269072636</v>
      </c>
      <c r="E15" s="10">
        <f aca="true" t="shared" si="2" ref="E15:O15">(13.5/11)*(($J$5+1)-E14)/$J$5</f>
        <v>1.2334399269072636</v>
      </c>
      <c r="F15" s="10">
        <f t="shared" si="2"/>
        <v>1.2334399269072636</v>
      </c>
      <c r="G15" s="10">
        <f t="shared" si="2"/>
        <v>1.2334399269072636</v>
      </c>
      <c r="H15" s="10">
        <f t="shared" si="2"/>
        <v>1.2334399269072636</v>
      </c>
      <c r="I15" s="10">
        <f t="shared" si="2"/>
        <v>1.2334399269072636</v>
      </c>
      <c r="J15" s="10">
        <f>IF(J14=1,13.5/11,IF(J14=2,9/11,4.5/11))</f>
        <v>0.4090909090909091</v>
      </c>
      <c r="K15" s="10">
        <f>IF(K14=1,13.5/11,IF(K14=2,9/11,4.5/11))</f>
        <v>0.4090909090909091</v>
      </c>
      <c r="L15" s="10">
        <f>IF(L14=1,13.5/11,IF(L14=2,9/11,4.5/11))</f>
        <v>0.4090909090909091</v>
      </c>
      <c r="M15" s="10">
        <f t="shared" si="2"/>
        <v>1.2334399269072636</v>
      </c>
      <c r="N15" s="10">
        <f t="shared" si="2"/>
        <v>1.2334399269072636</v>
      </c>
      <c r="O15" s="10">
        <f t="shared" si="2"/>
        <v>1.2334399269072636</v>
      </c>
      <c r="P15" s="78"/>
      <c r="Q15" s="84"/>
      <c r="R15" s="80"/>
      <c r="S15" s="81"/>
    </row>
    <row r="16" spans="1:19" ht="13.5">
      <c r="A16" s="74"/>
      <c r="B16" s="76" t="s">
        <v>45</v>
      </c>
      <c r="C16" s="9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78">
        <f>SUM(D17:M17)+MAX(N17,O17)</f>
        <v>11.095041322314051</v>
      </c>
      <c r="Q16" s="83">
        <v>9</v>
      </c>
      <c r="R16" s="79">
        <f>P16+Q16</f>
        <v>20.095041322314053</v>
      </c>
      <c r="S16" s="81"/>
    </row>
    <row r="17" spans="1:19" ht="13.5">
      <c r="A17" s="75"/>
      <c r="B17" s="77"/>
      <c r="C17" s="9" t="s">
        <v>31</v>
      </c>
      <c r="D17" s="10">
        <f>(13.5/11)*(($N$5+1)-D16)/$N$5</f>
        <v>1.2334710743801653</v>
      </c>
      <c r="E17" s="10">
        <f aca="true" t="shared" si="3" ref="E17:O17">(13.5/11)*(($N$5+1)-E16)/$N$5</f>
        <v>1.2334710743801653</v>
      </c>
      <c r="F17" s="10">
        <f t="shared" si="3"/>
        <v>1.2334710743801653</v>
      </c>
      <c r="G17" s="10">
        <f t="shared" si="3"/>
        <v>1.2334710743801653</v>
      </c>
      <c r="H17" s="10">
        <f t="shared" si="3"/>
        <v>1.2334710743801653</v>
      </c>
      <c r="I17" s="10">
        <f t="shared" si="3"/>
        <v>1.2334710743801653</v>
      </c>
      <c r="J17" s="10">
        <f>IF(J16=1,13.5/11,IF(J16=2,9/11,4.5/11))</f>
        <v>0.4090909090909091</v>
      </c>
      <c r="K17" s="10">
        <f>IF(K16=1,13.5/11,IF(K16=2,9/11,4.5/11))</f>
        <v>0.4090909090909091</v>
      </c>
      <c r="L17" s="10">
        <f>IF(L16=1,13.5/11,IF(L16=2,9/11,4.5/11))</f>
        <v>0.4090909090909091</v>
      </c>
      <c r="M17" s="10">
        <f t="shared" si="3"/>
        <v>1.2334710743801653</v>
      </c>
      <c r="N17" s="10">
        <f t="shared" si="3"/>
        <v>1.2334710743801653</v>
      </c>
      <c r="O17" s="10">
        <f t="shared" si="3"/>
        <v>1.2334710743801653</v>
      </c>
      <c r="P17" s="78"/>
      <c r="Q17" s="84"/>
      <c r="R17" s="80"/>
      <c r="S17" s="81"/>
    </row>
    <row r="18" spans="1:19" ht="13.5">
      <c r="A18" s="73" t="s">
        <v>43</v>
      </c>
      <c r="B18" s="76" t="s">
        <v>44</v>
      </c>
      <c r="C18" s="9" t="s">
        <v>30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78">
        <f>SUM(D19:O19)</f>
        <v>21.231255857544518</v>
      </c>
      <c r="Q18" s="83">
        <v>15</v>
      </c>
      <c r="R18" s="79">
        <f>P18+Q18</f>
        <v>36.23125585754452</v>
      </c>
      <c r="S18" s="81"/>
    </row>
    <row r="19" spans="1:19" ht="13.5">
      <c r="A19" s="74"/>
      <c r="B19" s="77"/>
      <c r="C19" s="9" t="s">
        <v>31</v>
      </c>
      <c r="D19" s="10">
        <f aca="true" t="shared" si="4" ref="D19:I19">(22.5/11)*(($J$6+1)-D18)/$J$6</f>
        <v>2.0559981255857545</v>
      </c>
      <c r="E19" s="10">
        <f t="shared" si="4"/>
        <v>2.0559981255857545</v>
      </c>
      <c r="F19" s="10">
        <f t="shared" si="4"/>
        <v>2.0559981255857545</v>
      </c>
      <c r="G19" s="10">
        <f t="shared" si="4"/>
        <v>2.0559981255857545</v>
      </c>
      <c r="H19" s="10">
        <f t="shared" si="4"/>
        <v>2.0559981255857545</v>
      </c>
      <c r="I19" s="10">
        <f t="shared" si="4"/>
        <v>2.0559981255857545</v>
      </c>
      <c r="J19" s="10">
        <f>IF(J18=1,22.5/11,IF(J18=2,20/11,10/11))</f>
        <v>0.9090909090909091</v>
      </c>
      <c r="K19" s="10">
        <f>IF(K18=1,22.5/11,IF(K18=2,20/11,10/11))</f>
        <v>0.9090909090909091</v>
      </c>
      <c r="L19" s="10">
        <f>IF(L18=1,22.5/11,IF(L18=2,20/11,10/11))</f>
        <v>0.9090909090909091</v>
      </c>
      <c r="M19" s="10">
        <f>(22.5/11)*(($J$6+1)-M18)/$J$6</f>
        <v>2.0559981255857545</v>
      </c>
      <c r="N19" s="10">
        <f>(22.5/11)*(($J$6+1)-N18)/$J$6</f>
        <v>2.0559981255857545</v>
      </c>
      <c r="O19" s="10">
        <f>(22.5/11)*(($J$6+1)-O18)/$J$6</f>
        <v>2.0559981255857545</v>
      </c>
      <c r="P19" s="78"/>
      <c r="Q19" s="84"/>
      <c r="R19" s="80"/>
      <c r="S19" s="81"/>
    </row>
    <row r="20" spans="1:19" ht="13.5">
      <c r="A20" s="74"/>
      <c r="B20" s="76" t="s">
        <v>45</v>
      </c>
      <c r="C20" s="9" t="s">
        <v>30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78">
        <f>SUM(D21:O21)</f>
        <v>24.67197750702906</v>
      </c>
      <c r="Q20" s="79">
        <v>15</v>
      </c>
      <c r="R20" s="79">
        <f>P20+Q20</f>
        <v>39.671977507029055</v>
      </c>
      <c r="S20" s="81"/>
    </row>
    <row r="21" spans="1:19" ht="14.25" thickBot="1">
      <c r="A21" s="85"/>
      <c r="B21" s="86"/>
      <c r="C21" s="24" t="s">
        <v>31</v>
      </c>
      <c r="D21" s="27">
        <f aca="true" t="shared" si="5" ref="D21:O21">(22.5/11)*(($N$6+1)-D20)/$N$6</f>
        <v>2.0559981255857545</v>
      </c>
      <c r="E21" s="27">
        <f t="shared" si="5"/>
        <v>2.0559981255857545</v>
      </c>
      <c r="F21" s="27">
        <f t="shared" si="5"/>
        <v>2.0559981255857545</v>
      </c>
      <c r="G21" s="27">
        <f t="shared" si="5"/>
        <v>2.0559981255857545</v>
      </c>
      <c r="H21" s="27">
        <f t="shared" si="5"/>
        <v>2.0559981255857545</v>
      </c>
      <c r="I21" s="27">
        <f t="shared" si="5"/>
        <v>2.0559981255857545</v>
      </c>
      <c r="J21" s="27">
        <f t="shared" si="5"/>
        <v>2.0559981255857545</v>
      </c>
      <c r="K21" s="27">
        <f t="shared" si="5"/>
        <v>2.0559981255857545</v>
      </c>
      <c r="L21" s="27">
        <f t="shared" si="5"/>
        <v>2.0559981255857545</v>
      </c>
      <c r="M21" s="27">
        <f t="shared" si="5"/>
        <v>2.0559981255857545</v>
      </c>
      <c r="N21" s="27">
        <f t="shared" si="5"/>
        <v>2.0559981255857545</v>
      </c>
      <c r="O21" s="27">
        <f t="shared" si="5"/>
        <v>2.0559981255857545</v>
      </c>
      <c r="P21" s="78"/>
      <c r="Q21" s="87"/>
      <c r="R21" s="80"/>
      <c r="S21" s="82"/>
    </row>
    <row r="22" spans="1:19" ht="14.2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3.5">
      <c r="A23" s="88" t="s">
        <v>48</v>
      </c>
      <c r="B23" s="89"/>
      <c r="C23" s="89"/>
      <c r="D23" s="89"/>
      <c r="E23" s="90" t="s">
        <v>17</v>
      </c>
      <c r="F23" s="91"/>
      <c r="G23" s="90" t="s">
        <v>18</v>
      </c>
      <c r="H23" s="91" t="s">
        <v>18</v>
      </c>
      <c r="I23" s="90" t="s">
        <v>46</v>
      </c>
      <c r="J23" s="91"/>
      <c r="K23" s="90" t="s">
        <v>47</v>
      </c>
      <c r="L23" s="91"/>
      <c r="M23" s="90" t="s">
        <v>31</v>
      </c>
      <c r="N23" s="92"/>
      <c r="O23" s="92"/>
      <c r="P23" s="91"/>
      <c r="Q23" s="93" t="s">
        <v>19</v>
      </c>
      <c r="R23" s="94"/>
      <c r="S23" s="95"/>
    </row>
    <row r="24" spans="1:19" ht="13.5">
      <c r="A24" s="96" t="s">
        <v>0</v>
      </c>
      <c r="B24" s="80"/>
      <c r="C24" s="80"/>
      <c r="D24" s="80"/>
      <c r="E24" s="97">
        <v>0</v>
      </c>
      <c r="F24" s="98"/>
      <c r="G24" s="97">
        <v>0</v>
      </c>
      <c r="H24" s="98"/>
      <c r="I24" s="97">
        <v>0</v>
      </c>
      <c r="J24" s="98"/>
      <c r="K24" s="97">
        <v>0</v>
      </c>
      <c r="L24" s="98"/>
      <c r="M24" s="97">
        <f>IF(E24+INT((G24+I24+K24)/3)&gt;=6,2.4,IF(E24+INT((G24+I24+K24)/3)&gt;=5,3,IF(E24+INT((G24+I24+K24)/3)&gt;=4,3.6,IF(E24+INT((G24+I24+K24)/3)&gt;=3,4.2,IF(E24+INT((G24+I24+K24)/3)&gt;=2,4.8,IF(E24+INT((G24+I24+K24)/3)&gt;=1,5.4,6))))))</f>
        <v>6</v>
      </c>
      <c r="N24" s="99"/>
      <c r="O24" s="99"/>
      <c r="P24" s="98"/>
      <c r="Q24" s="108">
        <f>SUM(M24:P26)</f>
        <v>20</v>
      </c>
      <c r="R24" s="109"/>
      <c r="S24" s="110"/>
    </row>
    <row r="25" spans="1:19" ht="13.5">
      <c r="A25" s="96" t="s">
        <v>1</v>
      </c>
      <c r="B25" s="80"/>
      <c r="C25" s="80"/>
      <c r="D25" s="80"/>
      <c r="E25" s="97">
        <v>0</v>
      </c>
      <c r="F25" s="98"/>
      <c r="G25" s="97">
        <v>0</v>
      </c>
      <c r="H25" s="98"/>
      <c r="I25" s="97">
        <v>0</v>
      </c>
      <c r="J25" s="98"/>
      <c r="K25" s="97">
        <v>0</v>
      </c>
      <c r="L25" s="98"/>
      <c r="M25" s="97">
        <f>IF(E25+INT((G25+I25+K25)/3)&gt;=6,2.4,IF(E25+INT((G25+I25+K25)/3)&gt;=5,38,IF(E25+INT((G25+I25+K25)/3)&gt;=4,3.6,IF(E25+INT((G25+I25+K25)/3)&gt;=3,4.2,IF(E25+INT((G25+I25+K25)/3)&gt;=2,4,IF(E25+INT((G25+I25+K25)/3)&gt;=1,5.4,7))))))</f>
        <v>7</v>
      </c>
      <c r="N25" s="99"/>
      <c r="O25" s="99"/>
      <c r="P25" s="98"/>
      <c r="Q25" s="111"/>
      <c r="R25" s="112"/>
      <c r="S25" s="113"/>
    </row>
    <row r="26" spans="1:19" ht="14.25" thickBot="1">
      <c r="A26" s="100" t="s">
        <v>2</v>
      </c>
      <c r="B26" s="101"/>
      <c r="C26" s="101"/>
      <c r="D26" s="101"/>
      <c r="E26" s="102">
        <v>0</v>
      </c>
      <c r="F26" s="103"/>
      <c r="G26" s="102">
        <v>0</v>
      </c>
      <c r="H26" s="103"/>
      <c r="I26" s="102">
        <v>0</v>
      </c>
      <c r="J26" s="103"/>
      <c r="K26" s="102">
        <v>0</v>
      </c>
      <c r="L26" s="103"/>
      <c r="M26" s="102">
        <f>IF(E26+INT((G26+I26+K26)/3)&gt;=6,2.4,IF(E26+INT((G26+I26+K26)/3)&gt;=5,38,IF(E26+INT((G26+I26+K26)/3)&gt;=4,3.6,IF(E26+INT((G26+I26+K26)/3)&gt;=3,4.2,IF(E26+INT((G26+I26+K26)/3)&gt;=2,4,IF(E26+INT((G26+I26+K26)/3)&gt;=1,5.4,7))))))</f>
        <v>7</v>
      </c>
      <c r="N26" s="104"/>
      <c r="O26" s="104"/>
      <c r="P26" s="103"/>
      <c r="Q26" s="114"/>
      <c r="R26" s="115"/>
      <c r="S26" s="116"/>
    </row>
    <row r="27" spans="1:19" ht="14.25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3.5">
      <c r="A28" s="105" t="s">
        <v>27</v>
      </c>
      <c r="B28" s="106"/>
      <c r="C28" s="106"/>
      <c r="D28" s="106"/>
      <c r="E28" s="107"/>
      <c r="F28" s="90" t="s">
        <v>25</v>
      </c>
      <c r="G28" s="92"/>
      <c r="H28" s="92"/>
      <c r="I28" s="92"/>
      <c r="J28" s="92"/>
      <c r="K28" s="92"/>
      <c r="L28" s="92"/>
      <c r="M28" s="92"/>
      <c r="N28" s="91"/>
      <c r="O28" s="69" t="s">
        <v>19</v>
      </c>
      <c r="P28" s="69"/>
      <c r="Q28" s="69"/>
      <c r="R28" s="69" t="s">
        <v>20</v>
      </c>
      <c r="S28" s="72"/>
    </row>
    <row r="29" spans="1:19" ht="13.5">
      <c r="A29" s="118" t="s">
        <v>26</v>
      </c>
      <c r="B29" s="119"/>
      <c r="C29" s="119"/>
      <c r="D29" s="119"/>
      <c r="E29" s="120"/>
      <c r="F29" s="71" t="s">
        <v>0</v>
      </c>
      <c r="G29" s="71"/>
      <c r="H29" s="71" t="s">
        <v>1</v>
      </c>
      <c r="I29" s="71"/>
      <c r="J29" s="122" t="s">
        <v>2</v>
      </c>
      <c r="K29" s="123"/>
      <c r="L29" s="122" t="s">
        <v>21</v>
      </c>
      <c r="M29" s="124"/>
      <c r="N29" s="123"/>
      <c r="O29" s="71"/>
      <c r="P29" s="71"/>
      <c r="Q29" s="71"/>
      <c r="R29" s="71"/>
      <c r="S29" s="117"/>
    </row>
    <row r="30" spans="1:19" ht="14.25" thickBot="1">
      <c r="A30" s="125" t="s">
        <v>22</v>
      </c>
      <c r="B30" s="126"/>
      <c r="C30" s="126"/>
      <c r="D30" s="126"/>
      <c r="E30" s="22">
        <v>60</v>
      </c>
      <c r="F30" s="102"/>
      <c r="G30" s="103"/>
      <c r="H30" s="102"/>
      <c r="I30" s="103"/>
      <c r="J30" s="102">
        <v>60</v>
      </c>
      <c r="K30" s="103"/>
      <c r="L30" s="127">
        <v>69</v>
      </c>
      <c r="M30" s="126"/>
      <c r="N30" s="128"/>
      <c r="O30" s="101">
        <f>IF(E30=20,IF(L30&gt;20,20,IF(L30&gt;=15,L30,IF(L30&lt;2,8,INT(L30/2)+8))),IF(L30&lt;5,8,IF(L30&gt;=60,20,INT((L30)/5)+8)))</f>
        <v>20</v>
      </c>
      <c r="P30" s="101"/>
      <c r="Q30" s="101"/>
      <c r="R30" s="101"/>
      <c r="S30" s="121"/>
    </row>
    <row r="31" spans="1:19" ht="14.25" thickBo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3.5">
      <c r="A32" s="105" t="s">
        <v>28</v>
      </c>
      <c r="B32" s="106"/>
      <c r="C32" s="106"/>
      <c r="D32" s="107"/>
      <c r="E32" s="25" t="s">
        <v>49</v>
      </c>
      <c r="F32" s="26"/>
      <c r="G32" s="25" t="s">
        <v>50</v>
      </c>
      <c r="H32" s="26"/>
      <c r="I32" s="93" t="s">
        <v>51</v>
      </c>
      <c r="J32" s="94"/>
      <c r="K32" s="95"/>
      <c r="L32" s="93" t="s">
        <v>52</v>
      </c>
      <c r="M32" s="94"/>
      <c r="N32" s="95"/>
      <c r="O32" s="11"/>
      <c r="P32" s="11"/>
      <c r="Q32" s="11"/>
      <c r="R32" s="11"/>
      <c r="S32" s="11"/>
    </row>
    <row r="33" spans="1:14" ht="13.5">
      <c r="A33" s="118"/>
      <c r="B33" s="119"/>
      <c r="C33" s="119"/>
      <c r="D33" s="120"/>
      <c r="E33" s="122" t="s">
        <v>23</v>
      </c>
      <c r="F33" s="123"/>
      <c r="G33" s="122" t="s">
        <v>53</v>
      </c>
      <c r="H33" s="123"/>
      <c r="I33" s="132"/>
      <c r="J33" s="133"/>
      <c r="K33" s="134"/>
      <c r="L33" s="132"/>
      <c r="M33" s="133"/>
      <c r="N33" s="134"/>
    </row>
    <row r="34" spans="1:14" ht="14.25" thickBot="1">
      <c r="A34" s="100" t="s">
        <v>24</v>
      </c>
      <c r="B34" s="101"/>
      <c r="C34" s="101"/>
      <c r="D34" s="101"/>
      <c r="E34" s="102">
        <v>8</v>
      </c>
      <c r="F34" s="103"/>
      <c r="G34" s="102"/>
      <c r="H34" s="103"/>
      <c r="I34" s="129">
        <f>IF((E34*0.5)&gt;4,4,(E34*0.5))+6</f>
        <v>10</v>
      </c>
      <c r="J34" s="130"/>
      <c r="K34" s="131"/>
      <c r="L34" s="129">
        <f>IF(IF((IF((H34*0.5)&gt;4,4,(H34*0.5))+6)&gt;10,10,I34+(G34*0.1))&gt;10,10,IF((IF((H34*0.5)&gt;4,4,(H34*0.5))+6)&gt;10,10,I34+(G34*0.1)))</f>
        <v>10</v>
      </c>
      <c r="M34" s="130"/>
      <c r="N34" s="131"/>
    </row>
    <row r="35" spans="1:11" ht="13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100">
    <mergeCell ref="A34:D34"/>
    <mergeCell ref="E34:F34"/>
    <mergeCell ref="G34:H34"/>
    <mergeCell ref="I34:K34"/>
    <mergeCell ref="L34:N34"/>
    <mergeCell ref="R30:S30"/>
    <mergeCell ref="A32:D33"/>
    <mergeCell ref="I32:K33"/>
    <mergeCell ref="L32:N33"/>
    <mergeCell ref="E33:F33"/>
    <mergeCell ref="G33:H33"/>
    <mergeCell ref="A30:D30"/>
    <mergeCell ref="F30:G30"/>
    <mergeCell ref="H30:I30"/>
    <mergeCell ref="J30:K30"/>
    <mergeCell ref="L30:N30"/>
    <mergeCell ref="O30:Q30"/>
    <mergeCell ref="R28:S29"/>
    <mergeCell ref="A29:E29"/>
    <mergeCell ref="F29:G29"/>
    <mergeCell ref="H29:I29"/>
    <mergeCell ref="J29:K29"/>
    <mergeCell ref="L29:N29"/>
    <mergeCell ref="I26:J26"/>
    <mergeCell ref="K26:L26"/>
    <mergeCell ref="M26:P26"/>
    <mergeCell ref="A28:E28"/>
    <mergeCell ref="F28:N28"/>
    <mergeCell ref="O28:Q29"/>
    <mergeCell ref="Q24:S26"/>
    <mergeCell ref="A25:D25"/>
    <mergeCell ref="E25:F25"/>
    <mergeCell ref="G25:H25"/>
    <mergeCell ref="I25:J25"/>
    <mergeCell ref="K25:L25"/>
    <mergeCell ref="M25:P25"/>
    <mergeCell ref="A26:D26"/>
    <mergeCell ref="E26:F26"/>
    <mergeCell ref="G26:H26"/>
    <mergeCell ref="A24:D24"/>
    <mergeCell ref="E24:F24"/>
    <mergeCell ref="G24:H24"/>
    <mergeCell ref="I24:J24"/>
    <mergeCell ref="K24:L24"/>
    <mergeCell ref="M24:P24"/>
    <mergeCell ref="R20:R21"/>
    <mergeCell ref="A23:D23"/>
    <mergeCell ref="E23:F23"/>
    <mergeCell ref="G23:H23"/>
    <mergeCell ref="I23:J23"/>
    <mergeCell ref="K23:L23"/>
    <mergeCell ref="M23:P23"/>
    <mergeCell ref="Q23:S23"/>
    <mergeCell ref="Q16:Q17"/>
    <mergeCell ref="R16:R17"/>
    <mergeCell ref="A18:A21"/>
    <mergeCell ref="B18:B19"/>
    <mergeCell ref="P18:P19"/>
    <mergeCell ref="Q18:Q19"/>
    <mergeCell ref="R18:R19"/>
    <mergeCell ref="B20:B21"/>
    <mergeCell ref="P20:P21"/>
    <mergeCell ref="Q20:Q21"/>
    <mergeCell ref="P12:P13"/>
    <mergeCell ref="Q12:Q13"/>
    <mergeCell ref="R12:R13"/>
    <mergeCell ref="A14:A17"/>
    <mergeCell ref="B14:B15"/>
    <mergeCell ref="P14:P15"/>
    <mergeCell ref="Q14:Q15"/>
    <mergeCell ref="R14:R15"/>
    <mergeCell ref="B16:B17"/>
    <mergeCell ref="P16:P17"/>
    <mergeCell ref="Q6:S6"/>
    <mergeCell ref="A8:B9"/>
    <mergeCell ref="D8:S8"/>
    <mergeCell ref="A10:A13"/>
    <mergeCell ref="B10:B11"/>
    <mergeCell ref="P10:P11"/>
    <mergeCell ref="Q10:Q11"/>
    <mergeCell ref="R10:R11"/>
    <mergeCell ref="S10:S21"/>
    <mergeCell ref="B12:B13"/>
    <mergeCell ref="A4:B6"/>
    <mergeCell ref="C4:D6"/>
    <mergeCell ref="E4:G6"/>
    <mergeCell ref="J4:L4"/>
    <mergeCell ref="N4:P4"/>
    <mergeCell ref="Q4:S5"/>
    <mergeCell ref="J5:L5"/>
    <mergeCell ref="N5:P5"/>
    <mergeCell ref="J6:L6"/>
    <mergeCell ref="N6:P6"/>
    <mergeCell ref="A1:S1"/>
    <mergeCell ref="A3:B3"/>
    <mergeCell ref="C3:D3"/>
    <mergeCell ref="E3:G3"/>
    <mergeCell ref="J3:L3"/>
    <mergeCell ref="N3:P3"/>
    <mergeCell ref="Q3:S3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C17">
      <selection activeCell="E34" sqref="E34:F34"/>
    </sheetView>
  </sheetViews>
  <sheetFormatPr defaultColWidth="8.88671875" defaultRowHeight="13.5"/>
  <sheetData>
    <row r="1" spans="1:19" ht="27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ht="19.5" thickBot="1">
      <c r="B2" s="12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2"/>
      <c r="Q2" s="2"/>
      <c r="R2" s="2"/>
      <c r="S2" s="2"/>
    </row>
    <row r="3" spans="1:19" ht="23.25" thickBot="1">
      <c r="A3" s="29" t="s">
        <v>40</v>
      </c>
      <c r="B3" s="30"/>
      <c r="C3" s="29" t="s">
        <v>41</v>
      </c>
      <c r="D3" s="30"/>
      <c r="E3" s="29" t="s">
        <v>42</v>
      </c>
      <c r="F3" s="31"/>
      <c r="G3" s="30"/>
      <c r="H3" s="20" t="s">
        <v>29</v>
      </c>
      <c r="I3" s="21" t="s">
        <v>32</v>
      </c>
      <c r="J3" s="32" t="s">
        <v>33</v>
      </c>
      <c r="K3" s="33"/>
      <c r="L3" s="34"/>
      <c r="M3" s="21" t="s">
        <v>32</v>
      </c>
      <c r="N3" s="33" t="s">
        <v>33</v>
      </c>
      <c r="O3" s="33"/>
      <c r="P3" s="34"/>
      <c r="Q3" s="35" t="s">
        <v>39</v>
      </c>
      <c r="R3" s="36"/>
      <c r="S3" s="37"/>
    </row>
    <row r="4" spans="1:19" ht="14.25" thickBot="1">
      <c r="A4" s="38">
        <v>3</v>
      </c>
      <c r="B4" s="39"/>
      <c r="C4" s="38"/>
      <c r="D4" s="39"/>
      <c r="E4" s="38"/>
      <c r="F4" s="44"/>
      <c r="G4" s="39"/>
      <c r="H4" s="18">
        <v>1</v>
      </c>
      <c r="I4" s="19">
        <v>1</v>
      </c>
      <c r="J4" s="47">
        <v>197</v>
      </c>
      <c r="K4" s="48"/>
      <c r="L4" s="49"/>
      <c r="M4" s="19">
        <v>2</v>
      </c>
      <c r="N4" s="50">
        <v>194</v>
      </c>
      <c r="O4" s="51"/>
      <c r="P4" s="52"/>
      <c r="Q4" s="53">
        <f>S10+Q24+O30+L34</f>
        <v>186.98730467070217</v>
      </c>
      <c r="R4" s="54"/>
      <c r="S4" s="55"/>
    </row>
    <row r="5" spans="1:19" ht="14.25" thickBot="1">
      <c r="A5" s="40"/>
      <c r="B5" s="41"/>
      <c r="C5" s="40"/>
      <c r="D5" s="41"/>
      <c r="E5" s="40"/>
      <c r="F5" s="45"/>
      <c r="G5" s="41"/>
      <c r="H5" s="16">
        <v>2</v>
      </c>
      <c r="I5" s="17">
        <v>1</v>
      </c>
      <c r="J5" s="56">
        <v>199</v>
      </c>
      <c r="K5" s="57"/>
      <c r="L5" s="58"/>
      <c r="M5" s="17">
        <v>2</v>
      </c>
      <c r="N5" s="56">
        <v>198</v>
      </c>
      <c r="O5" s="57"/>
      <c r="P5" s="58"/>
      <c r="Q5" s="53"/>
      <c r="R5" s="54"/>
      <c r="S5" s="55"/>
    </row>
    <row r="6" spans="1:19" ht="14.25" thickBot="1">
      <c r="A6" s="42"/>
      <c r="B6" s="43"/>
      <c r="C6" s="42"/>
      <c r="D6" s="43"/>
      <c r="E6" s="42"/>
      <c r="F6" s="46"/>
      <c r="G6" s="43"/>
      <c r="H6" s="14">
        <v>3</v>
      </c>
      <c r="I6" s="15">
        <v>1</v>
      </c>
      <c r="J6" s="59">
        <v>194</v>
      </c>
      <c r="K6" s="60"/>
      <c r="L6" s="61"/>
      <c r="M6" s="15">
        <v>2</v>
      </c>
      <c r="N6" s="62">
        <v>194</v>
      </c>
      <c r="O6" s="63"/>
      <c r="P6" s="64"/>
      <c r="Q6" s="65" t="s">
        <v>36</v>
      </c>
      <c r="R6" s="66"/>
      <c r="S6" s="67"/>
    </row>
    <row r="7" ht="14.25" thickBot="1"/>
    <row r="8" spans="1:19" ht="13.5">
      <c r="A8" s="68" t="s">
        <v>3</v>
      </c>
      <c r="B8" s="69"/>
      <c r="C8" s="4"/>
      <c r="D8" s="69" t="s">
        <v>35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2"/>
    </row>
    <row r="9" spans="1:19" ht="40.5">
      <c r="A9" s="70"/>
      <c r="B9" s="71"/>
      <c r="C9" s="6"/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37</v>
      </c>
      <c r="J9" s="6" t="s">
        <v>9</v>
      </c>
      <c r="K9" s="6" t="s">
        <v>10</v>
      </c>
      <c r="L9" s="6" t="s">
        <v>11</v>
      </c>
      <c r="M9" s="7" t="s">
        <v>12</v>
      </c>
      <c r="N9" s="7" t="s">
        <v>54</v>
      </c>
      <c r="O9" s="6" t="s">
        <v>38</v>
      </c>
      <c r="P9" s="7" t="s">
        <v>13</v>
      </c>
      <c r="Q9" s="7" t="s">
        <v>14</v>
      </c>
      <c r="R9" s="7" t="s">
        <v>15</v>
      </c>
      <c r="S9" s="8" t="s">
        <v>16</v>
      </c>
    </row>
    <row r="10" spans="1:19" ht="13.5">
      <c r="A10" s="73" t="s">
        <v>0</v>
      </c>
      <c r="B10" s="76" t="s">
        <v>44</v>
      </c>
      <c r="C10" s="9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78">
        <f>SUM(D11:M11)+MAX(N11,O11)</f>
        <v>7.396862021227503</v>
      </c>
      <c r="Q10" s="79">
        <v>6</v>
      </c>
      <c r="R10" s="79">
        <f>P10+Q10</f>
        <v>13.396862021227502</v>
      </c>
      <c r="S10" s="81">
        <f>SUM(R10:R21)</f>
        <v>142.88730467070218</v>
      </c>
    </row>
    <row r="11" spans="1:19" ht="13.5">
      <c r="A11" s="74"/>
      <c r="B11" s="77"/>
      <c r="C11" s="9" t="s">
        <v>31</v>
      </c>
      <c r="D11" s="10">
        <f>(9/11)*(($J$4+1)-D10)/$J$4</f>
        <v>0.8223350253807107</v>
      </c>
      <c r="E11" s="10">
        <f aca="true" t="shared" si="0" ref="E11:O11">(9/11)*(($J$4+1)-E10)/$J$4</f>
        <v>0.8223350253807107</v>
      </c>
      <c r="F11" s="10">
        <f t="shared" si="0"/>
        <v>0.8223350253807107</v>
      </c>
      <c r="G11" s="10">
        <f t="shared" si="0"/>
        <v>0.8223350253807107</v>
      </c>
      <c r="H11" s="10">
        <f t="shared" si="0"/>
        <v>0.8223350253807107</v>
      </c>
      <c r="I11" s="10">
        <f t="shared" si="0"/>
        <v>0.8223350253807107</v>
      </c>
      <c r="J11" s="10">
        <f>IF(J10=1,9/11,IF(J10=2,6/11,3/11))</f>
        <v>0.2727272727272727</v>
      </c>
      <c r="K11" s="10">
        <f>IF(K10=1,9/11,IF(K10=2,6/11,3/11))</f>
        <v>0.2727272727272727</v>
      </c>
      <c r="L11" s="10">
        <f>IF(L10=1,9/11,IF(L10=2,6/11,3/11))</f>
        <v>0.2727272727272727</v>
      </c>
      <c r="M11" s="10">
        <f t="shared" si="0"/>
        <v>0.8223350253807107</v>
      </c>
      <c r="N11" s="10">
        <f t="shared" si="0"/>
        <v>0.8223350253807107</v>
      </c>
      <c r="O11" s="10">
        <f t="shared" si="0"/>
        <v>0.8223350253807107</v>
      </c>
      <c r="P11" s="78"/>
      <c r="Q11" s="79"/>
      <c r="R11" s="80"/>
      <c r="S11" s="81"/>
    </row>
    <row r="12" spans="1:19" ht="13.5">
      <c r="A12" s="74"/>
      <c r="B12" s="76" t="s">
        <v>45</v>
      </c>
      <c r="C12" s="9" t="s">
        <v>30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78">
        <f>SUM(D13:M13)+MAX(N13,O13)</f>
        <v>7.397375820056231</v>
      </c>
      <c r="Q12" s="83">
        <v>6</v>
      </c>
      <c r="R12" s="79">
        <f>P12+Q12</f>
        <v>13.397375820056231</v>
      </c>
      <c r="S12" s="81"/>
    </row>
    <row r="13" spans="1:19" ht="13.5">
      <c r="A13" s="75"/>
      <c r="B13" s="77"/>
      <c r="C13" s="9" t="s">
        <v>31</v>
      </c>
      <c r="D13" s="10">
        <f>(9/11)*(($N$4+1)-D12)/$N$4</f>
        <v>0.8223992502343018</v>
      </c>
      <c r="E13" s="10">
        <f aca="true" t="shared" si="1" ref="E13:O13">(9/11)*(($N$4+1)-E12)/$N$4</f>
        <v>0.8223992502343018</v>
      </c>
      <c r="F13" s="10">
        <f t="shared" si="1"/>
        <v>0.8223992502343018</v>
      </c>
      <c r="G13" s="10">
        <f t="shared" si="1"/>
        <v>0.8223992502343018</v>
      </c>
      <c r="H13" s="10">
        <f t="shared" si="1"/>
        <v>0.8223992502343018</v>
      </c>
      <c r="I13" s="10">
        <f t="shared" si="1"/>
        <v>0.8223992502343018</v>
      </c>
      <c r="J13" s="10">
        <f>IF(J12=1,9/11,IF(J12=2,6/11,3/11))</f>
        <v>0.2727272727272727</v>
      </c>
      <c r="K13" s="10">
        <f>IF(K12=1,9/11,IF(K12=2,6/11,3/11))</f>
        <v>0.2727272727272727</v>
      </c>
      <c r="L13" s="10">
        <f>IF(L12=1,9/11,IF(L12=2,6/11,3/11))</f>
        <v>0.2727272727272727</v>
      </c>
      <c r="M13" s="10">
        <f t="shared" si="1"/>
        <v>0.8223992502343018</v>
      </c>
      <c r="N13" s="10">
        <f t="shared" si="1"/>
        <v>0.8223992502343018</v>
      </c>
      <c r="O13" s="10">
        <f t="shared" si="1"/>
        <v>0.8223992502343018</v>
      </c>
      <c r="P13" s="78"/>
      <c r="Q13" s="84"/>
      <c r="R13" s="80"/>
      <c r="S13" s="81"/>
    </row>
    <row r="14" spans="1:19" ht="13.5">
      <c r="A14" s="73" t="s">
        <v>1</v>
      </c>
      <c r="B14" s="76" t="s">
        <v>44</v>
      </c>
      <c r="C14" s="9" t="s">
        <v>30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78">
        <f>SUM(D15:M15)+MAX(N15,O15)</f>
        <v>11.094792142530835</v>
      </c>
      <c r="Q14" s="83">
        <v>9</v>
      </c>
      <c r="R14" s="79">
        <f>P14+Q14</f>
        <v>20.094792142530835</v>
      </c>
      <c r="S14" s="81"/>
    </row>
    <row r="15" spans="1:19" ht="13.5">
      <c r="A15" s="74"/>
      <c r="B15" s="77"/>
      <c r="C15" s="9" t="s">
        <v>31</v>
      </c>
      <c r="D15" s="10">
        <f>(13.5/11)*(($J$5+1)-D14)/$J$5</f>
        <v>1.2334399269072636</v>
      </c>
      <c r="E15" s="10">
        <f aca="true" t="shared" si="2" ref="E15:O15">(13.5/11)*(($J$5+1)-E14)/$J$5</f>
        <v>1.2334399269072636</v>
      </c>
      <c r="F15" s="10">
        <f t="shared" si="2"/>
        <v>1.2334399269072636</v>
      </c>
      <c r="G15" s="10">
        <f t="shared" si="2"/>
        <v>1.2334399269072636</v>
      </c>
      <c r="H15" s="10">
        <f t="shared" si="2"/>
        <v>1.2334399269072636</v>
      </c>
      <c r="I15" s="10">
        <f t="shared" si="2"/>
        <v>1.2334399269072636</v>
      </c>
      <c r="J15" s="10">
        <f>IF(J14=1,13.5/11,IF(J14=2,9/11,4.5/11))</f>
        <v>0.4090909090909091</v>
      </c>
      <c r="K15" s="10">
        <f>IF(K14=1,13.5/11,IF(K14=2,9/11,4.5/11))</f>
        <v>0.4090909090909091</v>
      </c>
      <c r="L15" s="10">
        <f>IF(L14=1,13.5/11,IF(L14=2,9/11,4.5/11))</f>
        <v>0.4090909090909091</v>
      </c>
      <c r="M15" s="10">
        <f t="shared" si="2"/>
        <v>1.2334399269072636</v>
      </c>
      <c r="N15" s="10">
        <f t="shared" si="2"/>
        <v>1.2334399269072636</v>
      </c>
      <c r="O15" s="10">
        <f t="shared" si="2"/>
        <v>1.2334399269072636</v>
      </c>
      <c r="P15" s="78"/>
      <c r="Q15" s="84"/>
      <c r="R15" s="80"/>
      <c r="S15" s="81"/>
    </row>
    <row r="16" spans="1:19" ht="13.5">
      <c r="A16" s="74"/>
      <c r="B16" s="76" t="s">
        <v>45</v>
      </c>
      <c r="C16" s="9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78">
        <f>SUM(D17:M17)+MAX(N17,O17)</f>
        <v>11.095041322314051</v>
      </c>
      <c r="Q16" s="83">
        <v>9</v>
      </c>
      <c r="R16" s="79">
        <f>P16+Q16</f>
        <v>20.095041322314053</v>
      </c>
      <c r="S16" s="81"/>
    </row>
    <row r="17" spans="1:19" ht="13.5">
      <c r="A17" s="75"/>
      <c r="B17" s="77"/>
      <c r="C17" s="9" t="s">
        <v>31</v>
      </c>
      <c r="D17" s="10">
        <f>(13.5/11)*(($N$5+1)-D16)/$N$5</f>
        <v>1.2334710743801653</v>
      </c>
      <c r="E17" s="10">
        <f aca="true" t="shared" si="3" ref="E17:O17">(13.5/11)*(($N$5+1)-E16)/$N$5</f>
        <v>1.2334710743801653</v>
      </c>
      <c r="F17" s="10">
        <f t="shared" si="3"/>
        <v>1.2334710743801653</v>
      </c>
      <c r="G17" s="10">
        <f t="shared" si="3"/>
        <v>1.2334710743801653</v>
      </c>
      <c r="H17" s="10">
        <f t="shared" si="3"/>
        <v>1.2334710743801653</v>
      </c>
      <c r="I17" s="10">
        <f t="shared" si="3"/>
        <v>1.2334710743801653</v>
      </c>
      <c r="J17" s="10">
        <f>IF(J16=1,13.5/11,IF(J16=2,9/11,4.5/11))</f>
        <v>0.4090909090909091</v>
      </c>
      <c r="K17" s="10">
        <f>IF(K16=1,13.5/11,IF(K16=2,9/11,4.5/11))</f>
        <v>0.4090909090909091</v>
      </c>
      <c r="L17" s="10">
        <f>IF(L16=1,13.5/11,IF(L16=2,9/11,4.5/11))</f>
        <v>0.4090909090909091</v>
      </c>
      <c r="M17" s="10">
        <f t="shared" si="3"/>
        <v>1.2334710743801653</v>
      </c>
      <c r="N17" s="10">
        <f t="shared" si="3"/>
        <v>1.2334710743801653</v>
      </c>
      <c r="O17" s="10">
        <f t="shared" si="3"/>
        <v>1.2334710743801653</v>
      </c>
      <c r="P17" s="78"/>
      <c r="Q17" s="84"/>
      <c r="R17" s="80"/>
      <c r="S17" s="81"/>
    </row>
    <row r="18" spans="1:19" ht="13.5">
      <c r="A18" s="73" t="s">
        <v>43</v>
      </c>
      <c r="B18" s="76" t="s">
        <v>44</v>
      </c>
      <c r="C18" s="9" t="s">
        <v>30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78">
        <f>SUM(D19:O19)</f>
        <v>21.231255857544518</v>
      </c>
      <c r="Q18" s="83">
        <v>15</v>
      </c>
      <c r="R18" s="79">
        <f>P18+Q18</f>
        <v>36.23125585754452</v>
      </c>
      <c r="S18" s="81"/>
    </row>
    <row r="19" spans="1:19" ht="13.5">
      <c r="A19" s="74"/>
      <c r="B19" s="77"/>
      <c r="C19" s="9" t="s">
        <v>31</v>
      </c>
      <c r="D19" s="10">
        <f aca="true" t="shared" si="4" ref="D19:I19">(22.5/11)*(($J$6+1)-D18)/$J$6</f>
        <v>2.0559981255857545</v>
      </c>
      <c r="E19" s="10">
        <f t="shared" si="4"/>
        <v>2.0559981255857545</v>
      </c>
      <c r="F19" s="10">
        <f t="shared" si="4"/>
        <v>2.0559981255857545</v>
      </c>
      <c r="G19" s="10">
        <f t="shared" si="4"/>
        <v>2.0559981255857545</v>
      </c>
      <c r="H19" s="10">
        <f t="shared" si="4"/>
        <v>2.0559981255857545</v>
      </c>
      <c r="I19" s="10">
        <f t="shared" si="4"/>
        <v>2.0559981255857545</v>
      </c>
      <c r="J19" s="10">
        <f>IF(J18=1,22.5/11,IF(J18=2,20/11,10/11))</f>
        <v>0.9090909090909091</v>
      </c>
      <c r="K19" s="10">
        <f>IF(K18=1,22.5/11,IF(K18=2,20/11,10/11))</f>
        <v>0.9090909090909091</v>
      </c>
      <c r="L19" s="10">
        <f>IF(L18=1,22.5/11,IF(L18=2,20/11,10/11))</f>
        <v>0.9090909090909091</v>
      </c>
      <c r="M19" s="10">
        <f>(22.5/11)*(($J$6+1)-M18)/$J$6</f>
        <v>2.0559981255857545</v>
      </c>
      <c r="N19" s="10">
        <f>(22.5/11)*(($J$6+1)-N18)/$J$6</f>
        <v>2.0559981255857545</v>
      </c>
      <c r="O19" s="10">
        <f>(22.5/11)*(($J$6+1)-O18)/$J$6</f>
        <v>2.0559981255857545</v>
      </c>
      <c r="P19" s="78"/>
      <c r="Q19" s="84"/>
      <c r="R19" s="80"/>
      <c r="S19" s="81"/>
    </row>
    <row r="20" spans="1:19" ht="13.5">
      <c r="A20" s="74"/>
      <c r="B20" s="76" t="s">
        <v>45</v>
      </c>
      <c r="C20" s="9" t="s">
        <v>30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78">
        <f>SUM(D21:O21)</f>
        <v>24.67197750702906</v>
      </c>
      <c r="Q20" s="79">
        <v>15</v>
      </c>
      <c r="R20" s="79">
        <f>P20+Q20</f>
        <v>39.671977507029055</v>
      </c>
      <c r="S20" s="81"/>
    </row>
    <row r="21" spans="1:19" ht="14.25" thickBot="1">
      <c r="A21" s="85"/>
      <c r="B21" s="86"/>
      <c r="C21" s="24" t="s">
        <v>31</v>
      </c>
      <c r="D21" s="27">
        <f aca="true" t="shared" si="5" ref="D21:O21">(22.5/11)*(($N$6+1)-D20)/$N$6</f>
        <v>2.0559981255857545</v>
      </c>
      <c r="E21" s="27">
        <f t="shared" si="5"/>
        <v>2.0559981255857545</v>
      </c>
      <c r="F21" s="27">
        <f t="shared" si="5"/>
        <v>2.0559981255857545</v>
      </c>
      <c r="G21" s="27">
        <f t="shared" si="5"/>
        <v>2.0559981255857545</v>
      </c>
      <c r="H21" s="27">
        <f t="shared" si="5"/>
        <v>2.0559981255857545</v>
      </c>
      <c r="I21" s="27">
        <f t="shared" si="5"/>
        <v>2.0559981255857545</v>
      </c>
      <c r="J21" s="27">
        <f t="shared" si="5"/>
        <v>2.0559981255857545</v>
      </c>
      <c r="K21" s="27">
        <f t="shared" si="5"/>
        <v>2.0559981255857545</v>
      </c>
      <c r="L21" s="27">
        <f t="shared" si="5"/>
        <v>2.0559981255857545</v>
      </c>
      <c r="M21" s="27">
        <f t="shared" si="5"/>
        <v>2.0559981255857545</v>
      </c>
      <c r="N21" s="27">
        <f t="shared" si="5"/>
        <v>2.0559981255857545</v>
      </c>
      <c r="O21" s="27">
        <f t="shared" si="5"/>
        <v>2.0559981255857545</v>
      </c>
      <c r="P21" s="78"/>
      <c r="Q21" s="87"/>
      <c r="R21" s="80"/>
      <c r="S21" s="82"/>
    </row>
    <row r="22" spans="1:19" ht="14.2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3.5">
      <c r="A23" s="88" t="s">
        <v>48</v>
      </c>
      <c r="B23" s="89"/>
      <c r="C23" s="89"/>
      <c r="D23" s="89"/>
      <c r="E23" s="90" t="s">
        <v>17</v>
      </c>
      <c r="F23" s="91"/>
      <c r="G23" s="90" t="s">
        <v>18</v>
      </c>
      <c r="H23" s="91" t="s">
        <v>18</v>
      </c>
      <c r="I23" s="90" t="s">
        <v>46</v>
      </c>
      <c r="J23" s="91"/>
      <c r="K23" s="90" t="s">
        <v>47</v>
      </c>
      <c r="L23" s="91"/>
      <c r="M23" s="90" t="s">
        <v>31</v>
      </c>
      <c r="N23" s="92"/>
      <c r="O23" s="92"/>
      <c r="P23" s="91"/>
      <c r="Q23" s="93" t="s">
        <v>19</v>
      </c>
      <c r="R23" s="94"/>
      <c r="S23" s="95"/>
    </row>
    <row r="24" spans="1:19" ht="13.5">
      <c r="A24" s="96" t="s">
        <v>0</v>
      </c>
      <c r="B24" s="80"/>
      <c r="C24" s="80"/>
      <c r="D24" s="80"/>
      <c r="E24" s="97">
        <v>0</v>
      </c>
      <c r="F24" s="98"/>
      <c r="G24" s="97">
        <v>0</v>
      </c>
      <c r="H24" s="98"/>
      <c r="I24" s="97">
        <v>0</v>
      </c>
      <c r="J24" s="98"/>
      <c r="K24" s="97">
        <v>0</v>
      </c>
      <c r="L24" s="98"/>
      <c r="M24" s="97">
        <f>IF(E24+INT((G24+I24+K24)/3)&gt;=6,2.4,IF(E24+INT((G24+I24+K24)/3)&gt;=5,3,IF(E24+INT((G24+I24+K24)/3)&gt;=4,3.6,IF(E24+INT((G24+I24+K24)/3)&gt;=3,4.2,IF(E24+INT((G24+I24+K24)/3)&gt;=2,4.8,IF(E24+INT((G24+I24+K24)/3)&gt;=1,5.4,6))))))</f>
        <v>6</v>
      </c>
      <c r="N24" s="99"/>
      <c r="O24" s="99"/>
      <c r="P24" s="98"/>
      <c r="Q24" s="108">
        <f>SUM(M24:P26)</f>
        <v>16.6</v>
      </c>
      <c r="R24" s="109"/>
      <c r="S24" s="110"/>
    </row>
    <row r="25" spans="1:19" ht="13.5">
      <c r="A25" s="96" t="s">
        <v>1</v>
      </c>
      <c r="B25" s="80"/>
      <c r="C25" s="80"/>
      <c r="D25" s="80"/>
      <c r="E25" s="97">
        <v>0</v>
      </c>
      <c r="F25" s="98"/>
      <c r="G25" s="97">
        <v>7</v>
      </c>
      <c r="H25" s="98"/>
      <c r="I25" s="97">
        <v>4</v>
      </c>
      <c r="J25" s="98"/>
      <c r="K25" s="97">
        <v>3</v>
      </c>
      <c r="L25" s="98"/>
      <c r="M25" s="97">
        <f>IF(E25+INT((G25+I25+K25)/3)&gt;=6,2.4,IF(E25+INT((G25+I25+K25)/3)&gt;=5,38,IF(E25+INT((G25+I25+K25)/3)&gt;=4,3.6,IF(E25+INT((G25+I25+K25)/3)&gt;=3,4.2,IF(E25+INT((G25+I25+K25)/3)&gt;=2,4,IF(E25+INT((G25+I25+K25)/3)&gt;=1,5.4,7))))))</f>
        <v>3.6</v>
      </c>
      <c r="N25" s="99"/>
      <c r="O25" s="99"/>
      <c r="P25" s="98"/>
      <c r="Q25" s="111"/>
      <c r="R25" s="112"/>
      <c r="S25" s="113"/>
    </row>
    <row r="26" spans="1:19" ht="14.25" thickBot="1">
      <c r="A26" s="100" t="s">
        <v>2</v>
      </c>
      <c r="B26" s="101"/>
      <c r="C26" s="101"/>
      <c r="D26" s="101"/>
      <c r="E26" s="102">
        <v>0</v>
      </c>
      <c r="F26" s="103"/>
      <c r="G26" s="102">
        <v>0</v>
      </c>
      <c r="H26" s="103"/>
      <c r="I26" s="102">
        <v>0</v>
      </c>
      <c r="J26" s="103"/>
      <c r="K26" s="102">
        <v>0</v>
      </c>
      <c r="L26" s="103"/>
      <c r="M26" s="102">
        <f>IF(E26+INT((G26+I26+K26)/3)&gt;=6,2.4,IF(E26+INT((G26+I26+K26)/3)&gt;=5,38,IF(E26+INT((G26+I26+K26)/3)&gt;=4,3.6,IF(E26+INT((G26+I26+K26)/3)&gt;=3,4.2,IF(E26+INT((G26+I26+K26)/3)&gt;=2,4,IF(E26+INT((G26+I26+K26)/3)&gt;=1,5.4,7))))))</f>
        <v>7</v>
      </c>
      <c r="N26" s="104"/>
      <c r="O26" s="104"/>
      <c r="P26" s="103"/>
      <c r="Q26" s="114"/>
      <c r="R26" s="115"/>
      <c r="S26" s="116"/>
    </row>
    <row r="27" spans="1:19" ht="14.25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3.5">
      <c r="A28" s="105" t="s">
        <v>27</v>
      </c>
      <c r="B28" s="106"/>
      <c r="C28" s="106"/>
      <c r="D28" s="106"/>
      <c r="E28" s="107"/>
      <c r="F28" s="90" t="s">
        <v>25</v>
      </c>
      <c r="G28" s="92"/>
      <c r="H28" s="92"/>
      <c r="I28" s="92"/>
      <c r="J28" s="92"/>
      <c r="K28" s="92"/>
      <c r="L28" s="92"/>
      <c r="M28" s="92"/>
      <c r="N28" s="91"/>
      <c r="O28" s="69" t="s">
        <v>19</v>
      </c>
      <c r="P28" s="69"/>
      <c r="Q28" s="69"/>
      <c r="R28" s="69" t="s">
        <v>20</v>
      </c>
      <c r="S28" s="72"/>
    </row>
    <row r="29" spans="1:19" ht="13.5">
      <c r="A29" s="118" t="s">
        <v>26</v>
      </c>
      <c r="B29" s="119"/>
      <c r="C29" s="119"/>
      <c r="D29" s="119"/>
      <c r="E29" s="120"/>
      <c r="F29" s="71" t="s">
        <v>0</v>
      </c>
      <c r="G29" s="71"/>
      <c r="H29" s="71" t="s">
        <v>1</v>
      </c>
      <c r="I29" s="71"/>
      <c r="J29" s="122" t="s">
        <v>2</v>
      </c>
      <c r="K29" s="123"/>
      <c r="L29" s="122" t="s">
        <v>21</v>
      </c>
      <c r="M29" s="124"/>
      <c r="N29" s="123"/>
      <c r="O29" s="71"/>
      <c r="P29" s="71"/>
      <c r="Q29" s="71"/>
      <c r="R29" s="71"/>
      <c r="S29" s="117"/>
    </row>
    <row r="30" spans="1:19" ht="14.25" thickBot="1">
      <c r="A30" s="125" t="s">
        <v>22</v>
      </c>
      <c r="B30" s="126"/>
      <c r="C30" s="126"/>
      <c r="D30" s="126"/>
      <c r="E30" s="22">
        <v>60</v>
      </c>
      <c r="F30" s="102"/>
      <c r="G30" s="103"/>
      <c r="H30" s="102"/>
      <c r="I30" s="103"/>
      <c r="J30" s="102">
        <v>60</v>
      </c>
      <c r="K30" s="103"/>
      <c r="L30" s="127">
        <v>64</v>
      </c>
      <c r="M30" s="126"/>
      <c r="N30" s="128"/>
      <c r="O30" s="101">
        <f>IF(E30=20,IF(L30&gt;20,20,IF(L30&gt;=15,L30,IF(L30&lt;2,8,INT(L30/2)+8))),IF(L30&lt;5,8,IF(L30&gt;=60,20,INT((L30)/5)+8)))</f>
        <v>20</v>
      </c>
      <c r="P30" s="101"/>
      <c r="Q30" s="101"/>
      <c r="R30" s="101"/>
      <c r="S30" s="121"/>
    </row>
    <row r="31" spans="1:19" ht="14.25" thickBo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3.5">
      <c r="A32" s="105" t="s">
        <v>28</v>
      </c>
      <c r="B32" s="106"/>
      <c r="C32" s="106"/>
      <c r="D32" s="107"/>
      <c r="E32" s="25" t="s">
        <v>49</v>
      </c>
      <c r="F32" s="26"/>
      <c r="G32" s="25" t="s">
        <v>50</v>
      </c>
      <c r="H32" s="26"/>
      <c r="I32" s="93" t="s">
        <v>51</v>
      </c>
      <c r="J32" s="94"/>
      <c r="K32" s="95"/>
      <c r="L32" s="93" t="s">
        <v>52</v>
      </c>
      <c r="M32" s="94"/>
      <c r="N32" s="95"/>
      <c r="O32" s="11"/>
      <c r="P32" s="11"/>
      <c r="Q32" s="11"/>
      <c r="R32" s="11"/>
      <c r="S32" s="11"/>
    </row>
    <row r="33" spans="1:14" ht="13.5">
      <c r="A33" s="118"/>
      <c r="B33" s="119"/>
      <c r="C33" s="119"/>
      <c r="D33" s="120"/>
      <c r="E33" s="122" t="s">
        <v>23</v>
      </c>
      <c r="F33" s="123"/>
      <c r="G33" s="122" t="s">
        <v>53</v>
      </c>
      <c r="H33" s="123"/>
      <c r="I33" s="132"/>
      <c r="J33" s="133"/>
      <c r="K33" s="134"/>
      <c r="L33" s="132"/>
      <c r="M33" s="133"/>
      <c r="N33" s="134"/>
    </row>
    <row r="34" spans="1:14" ht="14.25" thickBot="1">
      <c r="A34" s="100" t="s">
        <v>24</v>
      </c>
      <c r="B34" s="101"/>
      <c r="C34" s="101"/>
      <c r="D34" s="101"/>
      <c r="E34" s="102">
        <v>3</v>
      </c>
      <c r="F34" s="103"/>
      <c r="G34" s="102"/>
      <c r="H34" s="103"/>
      <c r="I34" s="129">
        <f>IF((E34*0.5)&gt;4,4,(E34*0.5))+6</f>
        <v>7.5</v>
      </c>
      <c r="J34" s="130"/>
      <c r="K34" s="131"/>
      <c r="L34" s="129">
        <f>IF(IF((IF((H34*0.5)&gt;4,4,(H34*0.5))+6)&gt;10,10,I34+(G34*0.1))&gt;10,10,IF((IF((H34*0.5)&gt;4,4,(H34*0.5))+6)&gt;10,10,I34+(G34*0.1)))</f>
        <v>7.5</v>
      </c>
      <c r="M34" s="130"/>
      <c r="N34" s="131"/>
    </row>
    <row r="35" spans="1:11" ht="13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100">
    <mergeCell ref="A34:D34"/>
    <mergeCell ref="E34:F34"/>
    <mergeCell ref="G34:H34"/>
    <mergeCell ref="I34:K34"/>
    <mergeCell ref="L34:N34"/>
    <mergeCell ref="R30:S30"/>
    <mergeCell ref="A32:D33"/>
    <mergeCell ref="I32:K33"/>
    <mergeCell ref="L32:N33"/>
    <mergeCell ref="E33:F33"/>
    <mergeCell ref="G33:H33"/>
    <mergeCell ref="A30:D30"/>
    <mergeCell ref="F30:G30"/>
    <mergeCell ref="H30:I30"/>
    <mergeCell ref="J30:K30"/>
    <mergeCell ref="L30:N30"/>
    <mergeCell ref="O30:Q30"/>
    <mergeCell ref="R28:S29"/>
    <mergeCell ref="A29:E29"/>
    <mergeCell ref="F29:G29"/>
    <mergeCell ref="H29:I29"/>
    <mergeCell ref="J29:K29"/>
    <mergeCell ref="L29:N29"/>
    <mergeCell ref="I26:J26"/>
    <mergeCell ref="K26:L26"/>
    <mergeCell ref="M26:P26"/>
    <mergeCell ref="A28:E28"/>
    <mergeCell ref="F28:N28"/>
    <mergeCell ref="O28:Q29"/>
    <mergeCell ref="Q24:S26"/>
    <mergeCell ref="A25:D25"/>
    <mergeCell ref="E25:F25"/>
    <mergeCell ref="G25:H25"/>
    <mergeCell ref="I25:J25"/>
    <mergeCell ref="K25:L25"/>
    <mergeCell ref="M25:P25"/>
    <mergeCell ref="A26:D26"/>
    <mergeCell ref="E26:F26"/>
    <mergeCell ref="G26:H26"/>
    <mergeCell ref="A24:D24"/>
    <mergeCell ref="E24:F24"/>
    <mergeCell ref="G24:H24"/>
    <mergeCell ref="I24:J24"/>
    <mergeCell ref="K24:L24"/>
    <mergeCell ref="M24:P24"/>
    <mergeCell ref="R20:R21"/>
    <mergeCell ref="A23:D23"/>
    <mergeCell ref="E23:F23"/>
    <mergeCell ref="G23:H23"/>
    <mergeCell ref="I23:J23"/>
    <mergeCell ref="K23:L23"/>
    <mergeCell ref="M23:P23"/>
    <mergeCell ref="Q23:S23"/>
    <mergeCell ref="Q16:Q17"/>
    <mergeCell ref="R16:R17"/>
    <mergeCell ref="A18:A21"/>
    <mergeCell ref="B18:B19"/>
    <mergeCell ref="P18:P19"/>
    <mergeCell ref="Q18:Q19"/>
    <mergeCell ref="R18:R19"/>
    <mergeCell ref="B20:B21"/>
    <mergeCell ref="P20:P21"/>
    <mergeCell ref="Q20:Q21"/>
    <mergeCell ref="P12:P13"/>
    <mergeCell ref="Q12:Q13"/>
    <mergeCell ref="R12:R13"/>
    <mergeCell ref="A14:A17"/>
    <mergeCell ref="B14:B15"/>
    <mergeCell ref="P14:P15"/>
    <mergeCell ref="Q14:Q15"/>
    <mergeCell ref="R14:R15"/>
    <mergeCell ref="B16:B17"/>
    <mergeCell ref="P16:P17"/>
    <mergeCell ref="Q6:S6"/>
    <mergeCell ref="A8:B9"/>
    <mergeCell ref="D8:S8"/>
    <mergeCell ref="A10:A13"/>
    <mergeCell ref="B10:B11"/>
    <mergeCell ref="P10:P11"/>
    <mergeCell ref="Q10:Q11"/>
    <mergeCell ref="R10:R11"/>
    <mergeCell ref="S10:S21"/>
    <mergeCell ref="B12:B13"/>
    <mergeCell ref="A4:B6"/>
    <mergeCell ref="C4:D6"/>
    <mergeCell ref="E4:G6"/>
    <mergeCell ref="J4:L4"/>
    <mergeCell ref="N4:P4"/>
    <mergeCell ref="Q4:S5"/>
    <mergeCell ref="J5:L5"/>
    <mergeCell ref="N5:P5"/>
    <mergeCell ref="J6:L6"/>
    <mergeCell ref="N6:P6"/>
    <mergeCell ref="A1:S1"/>
    <mergeCell ref="A3:B3"/>
    <mergeCell ref="C3:D3"/>
    <mergeCell ref="E3:G3"/>
    <mergeCell ref="J3:L3"/>
    <mergeCell ref="N3:P3"/>
    <mergeCell ref="Q3:S3"/>
  </mergeCells>
  <printOptions/>
  <pageMargins left="0.7" right="0.7" top="0.75" bottom="0.75" header="0.3" footer="0.3"/>
  <pageSetup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5">
      <selection activeCell="E34" sqref="E34:F34"/>
    </sheetView>
  </sheetViews>
  <sheetFormatPr defaultColWidth="8.88671875" defaultRowHeight="13.5"/>
  <sheetData>
    <row r="1" spans="1:19" ht="27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ht="19.5" thickBot="1">
      <c r="B2" s="12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2"/>
      <c r="Q2" s="2"/>
      <c r="R2" s="2"/>
      <c r="S2" s="2"/>
    </row>
    <row r="3" spans="1:19" ht="23.25" thickBot="1">
      <c r="A3" s="29" t="s">
        <v>40</v>
      </c>
      <c r="B3" s="30"/>
      <c r="C3" s="29" t="s">
        <v>41</v>
      </c>
      <c r="D3" s="30"/>
      <c r="E3" s="29" t="s">
        <v>42</v>
      </c>
      <c r="F3" s="31"/>
      <c r="G3" s="30"/>
      <c r="H3" s="20" t="s">
        <v>29</v>
      </c>
      <c r="I3" s="21" t="s">
        <v>32</v>
      </c>
      <c r="J3" s="32" t="s">
        <v>33</v>
      </c>
      <c r="K3" s="33"/>
      <c r="L3" s="34"/>
      <c r="M3" s="21" t="s">
        <v>32</v>
      </c>
      <c r="N3" s="33" t="s">
        <v>33</v>
      </c>
      <c r="O3" s="33"/>
      <c r="P3" s="34"/>
      <c r="Q3" s="35" t="s">
        <v>39</v>
      </c>
      <c r="R3" s="36"/>
      <c r="S3" s="37"/>
    </row>
    <row r="4" spans="1:19" ht="14.25" thickBot="1">
      <c r="A4" s="38">
        <v>3</v>
      </c>
      <c r="B4" s="39"/>
      <c r="C4" s="38"/>
      <c r="D4" s="39"/>
      <c r="E4" s="38"/>
      <c r="F4" s="44"/>
      <c r="G4" s="39"/>
      <c r="H4" s="18">
        <v>1</v>
      </c>
      <c r="I4" s="19">
        <v>1</v>
      </c>
      <c r="J4" s="47">
        <v>197</v>
      </c>
      <c r="K4" s="48"/>
      <c r="L4" s="49"/>
      <c r="M4" s="19">
        <v>2</v>
      </c>
      <c r="N4" s="50">
        <v>194</v>
      </c>
      <c r="O4" s="51"/>
      <c r="P4" s="52"/>
      <c r="Q4" s="53">
        <f>S10+Q24+O30+L34</f>
        <v>190.38730467070218</v>
      </c>
      <c r="R4" s="54"/>
      <c r="S4" s="55"/>
    </row>
    <row r="5" spans="1:19" ht="14.25" thickBot="1">
      <c r="A5" s="40"/>
      <c r="B5" s="41"/>
      <c r="C5" s="40"/>
      <c r="D5" s="41"/>
      <c r="E5" s="40"/>
      <c r="F5" s="45"/>
      <c r="G5" s="41"/>
      <c r="H5" s="16">
        <v>2</v>
      </c>
      <c r="I5" s="17">
        <v>1</v>
      </c>
      <c r="J5" s="56">
        <v>199</v>
      </c>
      <c r="K5" s="57"/>
      <c r="L5" s="58"/>
      <c r="M5" s="17">
        <v>2</v>
      </c>
      <c r="N5" s="56">
        <v>198</v>
      </c>
      <c r="O5" s="57"/>
      <c r="P5" s="58"/>
      <c r="Q5" s="53"/>
      <c r="R5" s="54"/>
      <c r="S5" s="55"/>
    </row>
    <row r="6" spans="1:19" ht="14.25" thickBot="1">
      <c r="A6" s="42"/>
      <c r="B6" s="43"/>
      <c r="C6" s="42"/>
      <c r="D6" s="43"/>
      <c r="E6" s="42"/>
      <c r="F6" s="46"/>
      <c r="G6" s="43"/>
      <c r="H6" s="14">
        <v>3</v>
      </c>
      <c r="I6" s="15">
        <v>1</v>
      </c>
      <c r="J6" s="59">
        <v>194</v>
      </c>
      <c r="K6" s="60"/>
      <c r="L6" s="61"/>
      <c r="M6" s="15">
        <v>2</v>
      </c>
      <c r="N6" s="62">
        <v>194</v>
      </c>
      <c r="O6" s="63"/>
      <c r="P6" s="64"/>
      <c r="Q6" s="65" t="s">
        <v>36</v>
      </c>
      <c r="R6" s="66"/>
      <c r="S6" s="67"/>
    </row>
    <row r="7" ht="14.25" thickBot="1"/>
    <row r="8" spans="1:19" ht="13.5">
      <c r="A8" s="68" t="s">
        <v>3</v>
      </c>
      <c r="B8" s="69"/>
      <c r="C8" s="4"/>
      <c r="D8" s="69" t="s">
        <v>35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2"/>
    </row>
    <row r="9" spans="1:19" ht="40.5">
      <c r="A9" s="70"/>
      <c r="B9" s="71"/>
      <c r="C9" s="6"/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37</v>
      </c>
      <c r="J9" s="6" t="s">
        <v>9</v>
      </c>
      <c r="K9" s="6" t="s">
        <v>10</v>
      </c>
      <c r="L9" s="6" t="s">
        <v>11</v>
      </c>
      <c r="M9" s="7" t="s">
        <v>12</v>
      </c>
      <c r="N9" s="7" t="s">
        <v>54</v>
      </c>
      <c r="O9" s="6" t="s">
        <v>38</v>
      </c>
      <c r="P9" s="7" t="s">
        <v>13</v>
      </c>
      <c r="Q9" s="7" t="s">
        <v>14</v>
      </c>
      <c r="R9" s="7" t="s">
        <v>15</v>
      </c>
      <c r="S9" s="8" t="s">
        <v>16</v>
      </c>
    </row>
    <row r="10" spans="1:19" ht="13.5">
      <c r="A10" s="73" t="s">
        <v>0</v>
      </c>
      <c r="B10" s="76" t="s">
        <v>44</v>
      </c>
      <c r="C10" s="9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78">
        <f>SUM(D11:M11)+MAX(N11,O11)</f>
        <v>7.396862021227503</v>
      </c>
      <c r="Q10" s="79">
        <v>6</v>
      </c>
      <c r="R10" s="79">
        <f>P10+Q10</f>
        <v>13.396862021227502</v>
      </c>
      <c r="S10" s="81">
        <f>SUM(R10:R21)</f>
        <v>142.88730467070218</v>
      </c>
    </row>
    <row r="11" spans="1:19" ht="13.5">
      <c r="A11" s="74"/>
      <c r="B11" s="77"/>
      <c r="C11" s="9" t="s">
        <v>31</v>
      </c>
      <c r="D11" s="10">
        <f>(9/11)*(($J$4+1)-D10)/$J$4</f>
        <v>0.8223350253807107</v>
      </c>
      <c r="E11" s="10">
        <f aca="true" t="shared" si="0" ref="E11:O11">(9/11)*(($J$4+1)-E10)/$J$4</f>
        <v>0.8223350253807107</v>
      </c>
      <c r="F11" s="10">
        <f t="shared" si="0"/>
        <v>0.8223350253807107</v>
      </c>
      <c r="G11" s="10">
        <f t="shared" si="0"/>
        <v>0.8223350253807107</v>
      </c>
      <c r="H11" s="10">
        <f t="shared" si="0"/>
        <v>0.8223350253807107</v>
      </c>
      <c r="I11" s="10">
        <f t="shared" si="0"/>
        <v>0.8223350253807107</v>
      </c>
      <c r="J11" s="10">
        <f>IF(J10=1,9/11,IF(J10=2,6/11,3/11))</f>
        <v>0.2727272727272727</v>
      </c>
      <c r="K11" s="10">
        <f>IF(K10=1,9/11,IF(K10=2,6/11,3/11))</f>
        <v>0.2727272727272727</v>
      </c>
      <c r="L11" s="10">
        <f>IF(L10=1,9/11,IF(L10=2,6/11,3/11))</f>
        <v>0.2727272727272727</v>
      </c>
      <c r="M11" s="10">
        <f t="shared" si="0"/>
        <v>0.8223350253807107</v>
      </c>
      <c r="N11" s="10">
        <f t="shared" si="0"/>
        <v>0.8223350253807107</v>
      </c>
      <c r="O11" s="10">
        <f t="shared" si="0"/>
        <v>0.8223350253807107</v>
      </c>
      <c r="P11" s="78"/>
      <c r="Q11" s="79"/>
      <c r="R11" s="80"/>
      <c r="S11" s="81"/>
    </row>
    <row r="12" spans="1:19" ht="13.5">
      <c r="A12" s="74"/>
      <c r="B12" s="76" t="s">
        <v>45</v>
      </c>
      <c r="C12" s="9" t="s">
        <v>30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78">
        <f>SUM(D13:M13)+MAX(N13,O13)</f>
        <v>7.397375820056231</v>
      </c>
      <c r="Q12" s="83">
        <v>6</v>
      </c>
      <c r="R12" s="79">
        <f>P12+Q12</f>
        <v>13.397375820056231</v>
      </c>
      <c r="S12" s="81"/>
    </row>
    <row r="13" spans="1:19" ht="13.5">
      <c r="A13" s="75"/>
      <c r="B13" s="77"/>
      <c r="C13" s="9" t="s">
        <v>31</v>
      </c>
      <c r="D13" s="10">
        <f>(9/11)*(($N$4+1)-D12)/$N$4</f>
        <v>0.8223992502343018</v>
      </c>
      <c r="E13" s="10">
        <f aca="true" t="shared" si="1" ref="E13:O13">(9/11)*(($N$4+1)-E12)/$N$4</f>
        <v>0.8223992502343018</v>
      </c>
      <c r="F13" s="10">
        <f t="shared" si="1"/>
        <v>0.8223992502343018</v>
      </c>
      <c r="G13" s="10">
        <f t="shared" si="1"/>
        <v>0.8223992502343018</v>
      </c>
      <c r="H13" s="10">
        <f t="shared" si="1"/>
        <v>0.8223992502343018</v>
      </c>
      <c r="I13" s="10">
        <f t="shared" si="1"/>
        <v>0.8223992502343018</v>
      </c>
      <c r="J13" s="10">
        <f>IF(J12=1,9/11,IF(J12=2,6/11,3/11))</f>
        <v>0.2727272727272727</v>
      </c>
      <c r="K13" s="10">
        <f>IF(K12=1,9/11,IF(K12=2,6/11,3/11))</f>
        <v>0.2727272727272727</v>
      </c>
      <c r="L13" s="10">
        <f>IF(L12=1,9/11,IF(L12=2,6/11,3/11))</f>
        <v>0.2727272727272727</v>
      </c>
      <c r="M13" s="10">
        <f t="shared" si="1"/>
        <v>0.8223992502343018</v>
      </c>
      <c r="N13" s="10">
        <f t="shared" si="1"/>
        <v>0.8223992502343018</v>
      </c>
      <c r="O13" s="10">
        <f t="shared" si="1"/>
        <v>0.8223992502343018</v>
      </c>
      <c r="P13" s="78"/>
      <c r="Q13" s="84"/>
      <c r="R13" s="80"/>
      <c r="S13" s="81"/>
    </row>
    <row r="14" spans="1:19" ht="13.5">
      <c r="A14" s="73" t="s">
        <v>1</v>
      </c>
      <c r="B14" s="76" t="s">
        <v>44</v>
      </c>
      <c r="C14" s="9" t="s">
        <v>30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78">
        <f>SUM(D15:M15)+MAX(N15,O15)</f>
        <v>11.094792142530835</v>
      </c>
      <c r="Q14" s="83">
        <v>9</v>
      </c>
      <c r="R14" s="79">
        <f>P14+Q14</f>
        <v>20.094792142530835</v>
      </c>
      <c r="S14" s="81"/>
    </row>
    <row r="15" spans="1:19" ht="13.5">
      <c r="A15" s="74"/>
      <c r="B15" s="77"/>
      <c r="C15" s="9" t="s">
        <v>31</v>
      </c>
      <c r="D15" s="10">
        <f>(13.5/11)*(($J$5+1)-D14)/$J$5</f>
        <v>1.2334399269072636</v>
      </c>
      <c r="E15" s="10">
        <f aca="true" t="shared" si="2" ref="E15:O15">(13.5/11)*(($J$5+1)-E14)/$J$5</f>
        <v>1.2334399269072636</v>
      </c>
      <c r="F15" s="10">
        <f t="shared" si="2"/>
        <v>1.2334399269072636</v>
      </c>
      <c r="G15" s="10">
        <f t="shared" si="2"/>
        <v>1.2334399269072636</v>
      </c>
      <c r="H15" s="10">
        <f t="shared" si="2"/>
        <v>1.2334399269072636</v>
      </c>
      <c r="I15" s="10">
        <f t="shared" si="2"/>
        <v>1.2334399269072636</v>
      </c>
      <c r="J15" s="10">
        <f>IF(J14=1,13.5/11,IF(J14=2,9/11,4.5/11))</f>
        <v>0.4090909090909091</v>
      </c>
      <c r="K15" s="10">
        <f>IF(K14=1,13.5/11,IF(K14=2,9/11,4.5/11))</f>
        <v>0.4090909090909091</v>
      </c>
      <c r="L15" s="10">
        <f>IF(L14=1,13.5/11,IF(L14=2,9/11,4.5/11))</f>
        <v>0.4090909090909091</v>
      </c>
      <c r="M15" s="10">
        <f t="shared" si="2"/>
        <v>1.2334399269072636</v>
      </c>
      <c r="N15" s="10">
        <f t="shared" si="2"/>
        <v>1.2334399269072636</v>
      </c>
      <c r="O15" s="10">
        <f t="shared" si="2"/>
        <v>1.2334399269072636</v>
      </c>
      <c r="P15" s="78"/>
      <c r="Q15" s="84"/>
      <c r="R15" s="80"/>
      <c r="S15" s="81"/>
    </row>
    <row r="16" spans="1:19" ht="13.5">
      <c r="A16" s="74"/>
      <c r="B16" s="76" t="s">
        <v>45</v>
      </c>
      <c r="C16" s="9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78">
        <f>SUM(D17:M17)+MAX(N17,O17)</f>
        <v>11.095041322314051</v>
      </c>
      <c r="Q16" s="83">
        <v>9</v>
      </c>
      <c r="R16" s="79">
        <f>P16+Q16</f>
        <v>20.095041322314053</v>
      </c>
      <c r="S16" s="81"/>
    </row>
    <row r="17" spans="1:19" ht="13.5">
      <c r="A17" s="75"/>
      <c r="B17" s="77"/>
      <c r="C17" s="9" t="s">
        <v>31</v>
      </c>
      <c r="D17" s="10">
        <f>(13.5/11)*(($N$5+1)-D16)/$N$5</f>
        <v>1.2334710743801653</v>
      </c>
      <c r="E17" s="10">
        <f aca="true" t="shared" si="3" ref="E17:O17">(13.5/11)*(($N$5+1)-E16)/$N$5</f>
        <v>1.2334710743801653</v>
      </c>
      <c r="F17" s="10">
        <f t="shared" si="3"/>
        <v>1.2334710743801653</v>
      </c>
      <c r="G17" s="10">
        <f t="shared" si="3"/>
        <v>1.2334710743801653</v>
      </c>
      <c r="H17" s="10">
        <f t="shared" si="3"/>
        <v>1.2334710743801653</v>
      </c>
      <c r="I17" s="10">
        <f t="shared" si="3"/>
        <v>1.2334710743801653</v>
      </c>
      <c r="J17" s="10">
        <f>IF(J16=1,13.5/11,IF(J16=2,9/11,4.5/11))</f>
        <v>0.4090909090909091</v>
      </c>
      <c r="K17" s="10">
        <f>IF(K16=1,13.5/11,IF(K16=2,9/11,4.5/11))</f>
        <v>0.4090909090909091</v>
      </c>
      <c r="L17" s="10">
        <f>IF(L16=1,13.5/11,IF(L16=2,9/11,4.5/11))</f>
        <v>0.4090909090909091</v>
      </c>
      <c r="M17" s="10">
        <f t="shared" si="3"/>
        <v>1.2334710743801653</v>
      </c>
      <c r="N17" s="10">
        <f t="shared" si="3"/>
        <v>1.2334710743801653</v>
      </c>
      <c r="O17" s="10">
        <f t="shared" si="3"/>
        <v>1.2334710743801653</v>
      </c>
      <c r="P17" s="78"/>
      <c r="Q17" s="84"/>
      <c r="R17" s="80"/>
      <c r="S17" s="81"/>
    </row>
    <row r="18" spans="1:19" ht="13.5">
      <c r="A18" s="73" t="s">
        <v>43</v>
      </c>
      <c r="B18" s="76" t="s">
        <v>44</v>
      </c>
      <c r="C18" s="9" t="s">
        <v>30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78">
        <f>SUM(D19:O19)</f>
        <v>21.231255857544518</v>
      </c>
      <c r="Q18" s="83">
        <v>15</v>
      </c>
      <c r="R18" s="79">
        <f>P18+Q18</f>
        <v>36.23125585754452</v>
      </c>
      <c r="S18" s="81"/>
    </row>
    <row r="19" spans="1:19" ht="13.5">
      <c r="A19" s="74"/>
      <c r="B19" s="77"/>
      <c r="C19" s="9" t="s">
        <v>31</v>
      </c>
      <c r="D19" s="10">
        <f aca="true" t="shared" si="4" ref="D19:I19">(22.5/11)*(($J$6+1)-D18)/$J$6</f>
        <v>2.0559981255857545</v>
      </c>
      <c r="E19" s="10">
        <f t="shared" si="4"/>
        <v>2.0559981255857545</v>
      </c>
      <c r="F19" s="10">
        <f t="shared" si="4"/>
        <v>2.0559981255857545</v>
      </c>
      <c r="G19" s="10">
        <f t="shared" si="4"/>
        <v>2.0559981255857545</v>
      </c>
      <c r="H19" s="10">
        <f t="shared" si="4"/>
        <v>2.0559981255857545</v>
      </c>
      <c r="I19" s="10">
        <f t="shared" si="4"/>
        <v>2.0559981255857545</v>
      </c>
      <c r="J19" s="10">
        <f>IF(J18=1,22.5/11,IF(J18=2,20/11,10/11))</f>
        <v>0.9090909090909091</v>
      </c>
      <c r="K19" s="10">
        <f>IF(K18=1,22.5/11,IF(K18=2,20/11,10/11))</f>
        <v>0.9090909090909091</v>
      </c>
      <c r="L19" s="10">
        <f>IF(L18=1,22.5/11,IF(L18=2,20/11,10/11))</f>
        <v>0.9090909090909091</v>
      </c>
      <c r="M19" s="10">
        <f>(22.5/11)*(($J$6+1)-M18)/$J$6</f>
        <v>2.0559981255857545</v>
      </c>
      <c r="N19" s="10">
        <f>(22.5/11)*(($J$6+1)-N18)/$J$6</f>
        <v>2.0559981255857545</v>
      </c>
      <c r="O19" s="10">
        <f>(22.5/11)*(($J$6+1)-O18)/$J$6</f>
        <v>2.0559981255857545</v>
      </c>
      <c r="P19" s="78"/>
      <c r="Q19" s="84"/>
      <c r="R19" s="80"/>
      <c r="S19" s="81"/>
    </row>
    <row r="20" spans="1:19" ht="13.5">
      <c r="A20" s="74"/>
      <c r="B20" s="76" t="s">
        <v>45</v>
      </c>
      <c r="C20" s="9" t="s">
        <v>30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78">
        <f>SUM(D21:O21)</f>
        <v>24.67197750702906</v>
      </c>
      <c r="Q20" s="79">
        <v>15</v>
      </c>
      <c r="R20" s="79">
        <f>P20+Q20</f>
        <v>39.671977507029055</v>
      </c>
      <c r="S20" s="81"/>
    </row>
    <row r="21" spans="1:19" ht="14.25" thickBot="1">
      <c r="A21" s="85"/>
      <c r="B21" s="86"/>
      <c r="C21" s="24" t="s">
        <v>31</v>
      </c>
      <c r="D21" s="27">
        <f aca="true" t="shared" si="5" ref="D21:O21">(22.5/11)*(($N$6+1)-D20)/$N$6</f>
        <v>2.0559981255857545</v>
      </c>
      <c r="E21" s="27">
        <f t="shared" si="5"/>
        <v>2.0559981255857545</v>
      </c>
      <c r="F21" s="27">
        <f t="shared" si="5"/>
        <v>2.0559981255857545</v>
      </c>
      <c r="G21" s="27">
        <f t="shared" si="5"/>
        <v>2.0559981255857545</v>
      </c>
      <c r="H21" s="27">
        <f t="shared" si="5"/>
        <v>2.0559981255857545</v>
      </c>
      <c r="I21" s="27">
        <f t="shared" si="5"/>
        <v>2.0559981255857545</v>
      </c>
      <c r="J21" s="27">
        <f t="shared" si="5"/>
        <v>2.0559981255857545</v>
      </c>
      <c r="K21" s="27">
        <f t="shared" si="5"/>
        <v>2.0559981255857545</v>
      </c>
      <c r="L21" s="27">
        <f t="shared" si="5"/>
        <v>2.0559981255857545</v>
      </c>
      <c r="M21" s="27">
        <f t="shared" si="5"/>
        <v>2.0559981255857545</v>
      </c>
      <c r="N21" s="27">
        <f t="shared" si="5"/>
        <v>2.0559981255857545</v>
      </c>
      <c r="O21" s="27">
        <f t="shared" si="5"/>
        <v>2.0559981255857545</v>
      </c>
      <c r="P21" s="78"/>
      <c r="Q21" s="87"/>
      <c r="R21" s="80"/>
      <c r="S21" s="82"/>
    </row>
    <row r="22" spans="1:19" ht="14.2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3.5">
      <c r="A23" s="88" t="s">
        <v>48</v>
      </c>
      <c r="B23" s="89"/>
      <c r="C23" s="89"/>
      <c r="D23" s="89"/>
      <c r="E23" s="90" t="s">
        <v>17</v>
      </c>
      <c r="F23" s="91"/>
      <c r="G23" s="90" t="s">
        <v>18</v>
      </c>
      <c r="H23" s="91" t="s">
        <v>18</v>
      </c>
      <c r="I23" s="90" t="s">
        <v>46</v>
      </c>
      <c r="J23" s="91"/>
      <c r="K23" s="90" t="s">
        <v>47</v>
      </c>
      <c r="L23" s="91"/>
      <c r="M23" s="90" t="s">
        <v>31</v>
      </c>
      <c r="N23" s="92"/>
      <c r="O23" s="92"/>
      <c r="P23" s="91"/>
      <c r="Q23" s="93" t="s">
        <v>19</v>
      </c>
      <c r="R23" s="94"/>
      <c r="S23" s="95"/>
    </row>
    <row r="24" spans="1:19" ht="13.5">
      <c r="A24" s="96" t="s">
        <v>0</v>
      </c>
      <c r="B24" s="80"/>
      <c r="C24" s="80"/>
      <c r="D24" s="80"/>
      <c r="E24" s="97">
        <v>0</v>
      </c>
      <c r="F24" s="98"/>
      <c r="G24" s="97">
        <v>0</v>
      </c>
      <c r="H24" s="98"/>
      <c r="I24" s="97">
        <v>0</v>
      </c>
      <c r="J24" s="98"/>
      <c r="K24" s="97">
        <v>0</v>
      </c>
      <c r="L24" s="98"/>
      <c r="M24" s="97">
        <f>IF(E24+INT((G24+I24+K24)/3)&gt;=6,2.4,IF(E24+INT((G24+I24+K24)/3)&gt;=5,3,IF(E24+INT((G24+I24+K24)/3)&gt;=4,3.6,IF(E24+INT((G24+I24+K24)/3)&gt;=3,4.2,IF(E24+INT((G24+I24+K24)/3)&gt;=2,4.8,IF(E24+INT((G24+I24+K24)/3)&gt;=1,5.4,6))))))</f>
        <v>6</v>
      </c>
      <c r="N24" s="99"/>
      <c r="O24" s="99"/>
      <c r="P24" s="98"/>
      <c r="Q24" s="108">
        <f>SUM(M24:P26)</f>
        <v>20</v>
      </c>
      <c r="R24" s="109"/>
      <c r="S24" s="110"/>
    </row>
    <row r="25" spans="1:19" ht="13.5">
      <c r="A25" s="96" t="s">
        <v>1</v>
      </c>
      <c r="B25" s="80"/>
      <c r="C25" s="80"/>
      <c r="D25" s="80"/>
      <c r="E25" s="97">
        <v>0</v>
      </c>
      <c r="F25" s="98"/>
      <c r="G25" s="97">
        <v>2</v>
      </c>
      <c r="H25" s="98"/>
      <c r="I25" s="97">
        <v>0</v>
      </c>
      <c r="J25" s="98"/>
      <c r="K25" s="97">
        <v>0</v>
      </c>
      <c r="L25" s="98"/>
      <c r="M25" s="97">
        <f>IF(E25+INT((G25+I25+K25)/3)&gt;=6,2.4,IF(E25+INT((G25+I25+K25)/3)&gt;=5,38,IF(E25+INT((G25+I25+K25)/3)&gt;=4,3.6,IF(E25+INT((G25+I25+K25)/3)&gt;=3,4.2,IF(E25+INT((G25+I25+K25)/3)&gt;=2,4,IF(E25+INT((G25+I25+K25)/3)&gt;=1,5.4,7))))))</f>
        <v>7</v>
      </c>
      <c r="N25" s="99"/>
      <c r="O25" s="99"/>
      <c r="P25" s="98"/>
      <c r="Q25" s="111"/>
      <c r="R25" s="112"/>
      <c r="S25" s="113"/>
    </row>
    <row r="26" spans="1:19" ht="14.25" thickBot="1">
      <c r="A26" s="100" t="s">
        <v>2</v>
      </c>
      <c r="B26" s="101"/>
      <c r="C26" s="101"/>
      <c r="D26" s="101"/>
      <c r="E26" s="102">
        <v>0</v>
      </c>
      <c r="F26" s="103"/>
      <c r="G26" s="102">
        <v>1</v>
      </c>
      <c r="H26" s="103"/>
      <c r="I26" s="102">
        <v>0</v>
      </c>
      <c r="J26" s="103"/>
      <c r="K26" s="102">
        <v>0</v>
      </c>
      <c r="L26" s="103"/>
      <c r="M26" s="102">
        <f>IF(E26+INT((G26+I26+K26)/3)&gt;=6,2.4,IF(E26+INT((G26+I26+K26)/3)&gt;=5,38,IF(E26+INT((G26+I26+K26)/3)&gt;=4,3.6,IF(E26+INT((G26+I26+K26)/3)&gt;=3,4.2,IF(E26+INT((G26+I26+K26)/3)&gt;=2,4,IF(E26+INT((G26+I26+K26)/3)&gt;=1,5.4,7))))))</f>
        <v>7</v>
      </c>
      <c r="N26" s="104"/>
      <c r="O26" s="104"/>
      <c r="P26" s="103"/>
      <c r="Q26" s="114"/>
      <c r="R26" s="115"/>
      <c r="S26" s="116"/>
    </row>
    <row r="27" spans="1:19" ht="14.25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3.5">
      <c r="A28" s="105" t="s">
        <v>27</v>
      </c>
      <c r="B28" s="106"/>
      <c r="C28" s="106"/>
      <c r="D28" s="106"/>
      <c r="E28" s="107"/>
      <c r="F28" s="90" t="s">
        <v>25</v>
      </c>
      <c r="G28" s="92"/>
      <c r="H28" s="92"/>
      <c r="I28" s="92"/>
      <c r="J28" s="92"/>
      <c r="K28" s="92"/>
      <c r="L28" s="92"/>
      <c r="M28" s="92"/>
      <c r="N28" s="91"/>
      <c r="O28" s="69" t="s">
        <v>19</v>
      </c>
      <c r="P28" s="69"/>
      <c r="Q28" s="69"/>
      <c r="R28" s="69" t="s">
        <v>20</v>
      </c>
      <c r="S28" s="72"/>
    </row>
    <row r="29" spans="1:19" ht="13.5">
      <c r="A29" s="118" t="s">
        <v>26</v>
      </c>
      <c r="B29" s="119"/>
      <c r="C29" s="119"/>
      <c r="D29" s="119"/>
      <c r="E29" s="120"/>
      <c r="F29" s="71" t="s">
        <v>0</v>
      </c>
      <c r="G29" s="71"/>
      <c r="H29" s="71" t="s">
        <v>1</v>
      </c>
      <c r="I29" s="71"/>
      <c r="J29" s="122" t="s">
        <v>2</v>
      </c>
      <c r="K29" s="123"/>
      <c r="L29" s="122" t="s">
        <v>21</v>
      </c>
      <c r="M29" s="124"/>
      <c r="N29" s="123"/>
      <c r="O29" s="71"/>
      <c r="P29" s="71"/>
      <c r="Q29" s="71"/>
      <c r="R29" s="71"/>
      <c r="S29" s="117"/>
    </row>
    <row r="30" spans="1:19" ht="14.25" thickBot="1">
      <c r="A30" s="125" t="s">
        <v>22</v>
      </c>
      <c r="B30" s="126"/>
      <c r="C30" s="126"/>
      <c r="D30" s="126"/>
      <c r="E30" s="22">
        <v>60</v>
      </c>
      <c r="F30" s="102"/>
      <c r="G30" s="103"/>
      <c r="H30" s="102"/>
      <c r="I30" s="103"/>
      <c r="J30" s="102">
        <v>60</v>
      </c>
      <c r="K30" s="103"/>
      <c r="L30" s="127">
        <f>F30+H30+J30</f>
        <v>60</v>
      </c>
      <c r="M30" s="126"/>
      <c r="N30" s="128"/>
      <c r="O30" s="101">
        <f>IF(E30=20,IF(L30&gt;20,20,IF(L30&gt;=15,L30,IF(L30&lt;2,8,INT(L30/2)+8))),IF(L30&lt;5,8,IF(L30&gt;=60,20,INT((L30)/5)+8)))</f>
        <v>20</v>
      </c>
      <c r="P30" s="101"/>
      <c r="Q30" s="101"/>
      <c r="R30" s="101"/>
      <c r="S30" s="121"/>
    </row>
    <row r="31" spans="1:19" ht="14.25" thickBo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3.5">
      <c r="A32" s="105" t="s">
        <v>28</v>
      </c>
      <c r="B32" s="106"/>
      <c r="C32" s="106"/>
      <c r="D32" s="107"/>
      <c r="E32" s="25" t="s">
        <v>49</v>
      </c>
      <c r="F32" s="26"/>
      <c r="G32" s="25" t="s">
        <v>50</v>
      </c>
      <c r="H32" s="26"/>
      <c r="I32" s="93" t="s">
        <v>51</v>
      </c>
      <c r="J32" s="94"/>
      <c r="K32" s="95"/>
      <c r="L32" s="93" t="s">
        <v>52</v>
      </c>
      <c r="M32" s="94"/>
      <c r="N32" s="95"/>
      <c r="O32" s="11"/>
      <c r="P32" s="11"/>
      <c r="Q32" s="11"/>
      <c r="R32" s="11"/>
      <c r="S32" s="11"/>
    </row>
    <row r="33" spans="1:14" ht="13.5">
      <c r="A33" s="118"/>
      <c r="B33" s="119"/>
      <c r="C33" s="119"/>
      <c r="D33" s="120"/>
      <c r="E33" s="122" t="s">
        <v>23</v>
      </c>
      <c r="F33" s="123"/>
      <c r="G33" s="122" t="s">
        <v>53</v>
      </c>
      <c r="H33" s="123"/>
      <c r="I33" s="132"/>
      <c r="J33" s="133"/>
      <c r="K33" s="134"/>
      <c r="L33" s="132"/>
      <c r="M33" s="133"/>
      <c r="N33" s="134"/>
    </row>
    <row r="34" spans="1:14" ht="14.25" thickBot="1">
      <c r="A34" s="100" t="s">
        <v>24</v>
      </c>
      <c r="B34" s="101"/>
      <c r="C34" s="101"/>
      <c r="D34" s="101"/>
      <c r="E34" s="102">
        <v>3</v>
      </c>
      <c r="F34" s="103"/>
      <c r="G34" s="102"/>
      <c r="H34" s="103"/>
      <c r="I34" s="129">
        <f>IF((E34*0.5)&gt;4,4,(E34*0.5))+6</f>
        <v>7.5</v>
      </c>
      <c r="J34" s="130"/>
      <c r="K34" s="131"/>
      <c r="L34" s="129">
        <f>IF(IF((IF((H34*0.5)&gt;4,4,(H34*0.5))+6)&gt;10,10,I34+(G34*0.1))&gt;10,10,IF((IF((H34*0.5)&gt;4,4,(H34*0.5))+6)&gt;10,10,I34+(G34*0.1)))</f>
        <v>7.5</v>
      </c>
      <c r="M34" s="130"/>
      <c r="N34" s="131"/>
    </row>
    <row r="35" spans="1:11" ht="13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100">
    <mergeCell ref="A34:D34"/>
    <mergeCell ref="E34:F34"/>
    <mergeCell ref="G34:H34"/>
    <mergeCell ref="I34:K34"/>
    <mergeCell ref="L34:N34"/>
    <mergeCell ref="R30:S30"/>
    <mergeCell ref="A32:D33"/>
    <mergeCell ref="I32:K33"/>
    <mergeCell ref="L32:N33"/>
    <mergeCell ref="E33:F33"/>
    <mergeCell ref="G33:H33"/>
    <mergeCell ref="A30:D30"/>
    <mergeCell ref="F30:G30"/>
    <mergeCell ref="H30:I30"/>
    <mergeCell ref="J30:K30"/>
    <mergeCell ref="L30:N30"/>
    <mergeCell ref="O30:Q30"/>
    <mergeCell ref="R28:S29"/>
    <mergeCell ref="A29:E29"/>
    <mergeCell ref="F29:G29"/>
    <mergeCell ref="H29:I29"/>
    <mergeCell ref="J29:K29"/>
    <mergeCell ref="L29:N29"/>
    <mergeCell ref="I26:J26"/>
    <mergeCell ref="K26:L26"/>
    <mergeCell ref="M26:P26"/>
    <mergeCell ref="A28:E28"/>
    <mergeCell ref="F28:N28"/>
    <mergeCell ref="O28:Q29"/>
    <mergeCell ref="Q24:S26"/>
    <mergeCell ref="A25:D25"/>
    <mergeCell ref="E25:F25"/>
    <mergeCell ref="G25:H25"/>
    <mergeCell ref="I25:J25"/>
    <mergeCell ref="K25:L25"/>
    <mergeCell ref="M25:P25"/>
    <mergeCell ref="A26:D26"/>
    <mergeCell ref="E26:F26"/>
    <mergeCell ref="G26:H26"/>
    <mergeCell ref="A24:D24"/>
    <mergeCell ref="E24:F24"/>
    <mergeCell ref="G24:H24"/>
    <mergeCell ref="I24:J24"/>
    <mergeCell ref="K24:L24"/>
    <mergeCell ref="M24:P24"/>
    <mergeCell ref="R20:R21"/>
    <mergeCell ref="A23:D23"/>
    <mergeCell ref="E23:F23"/>
    <mergeCell ref="G23:H23"/>
    <mergeCell ref="I23:J23"/>
    <mergeCell ref="K23:L23"/>
    <mergeCell ref="M23:P23"/>
    <mergeCell ref="Q23:S23"/>
    <mergeCell ref="Q16:Q17"/>
    <mergeCell ref="R16:R17"/>
    <mergeCell ref="A18:A21"/>
    <mergeCell ref="B18:B19"/>
    <mergeCell ref="P18:P19"/>
    <mergeCell ref="Q18:Q19"/>
    <mergeCell ref="R18:R19"/>
    <mergeCell ref="B20:B21"/>
    <mergeCell ref="P20:P21"/>
    <mergeCell ref="Q20:Q21"/>
    <mergeCell ref="P12:P13"/>
    <mergeCell ref="Q12:Q13"/>
    <mergeCell ref="R12:R13"/>
    <mergeCell ref="A14:A17"/>
    <mergeCell ref="B14:B15"/>
    <mergeCell ref="P14:P15"/>
    <mergeCell ref="Q14:Q15"/>
    <mergeCell ref="R14:R15"/>
    <mergeCell ref="B16:B17"/>
    <mergeCell ref="P16:P17"/>
    <mergeCell ref="Q6:S6"/>
    <mergeCell ref="A8:B9"/>
    <mergeCell ref="D8:S8"/>
    <mergeCell ref="A10:A13"/>
    <mergeCell ref="B10:B11"/>
    <mergeCell ref="P10:P11"/>
    <mergeCell ref="Q10:Q11"/>
    <mergeCell ref="R10:R11"/>
    <mergeCell ref="S10:S21"/>
    <mergeCell ref="B12:B13"/>
    <mergeCell ref="A4:B6"/>
    <mergeCell ref="C4:D6"/>
    <mergeCell ref="E4:G6"/>
    <mergeCell ref="J4:L4"/>
    <mergeCell ref="N4:P4"/>
    <mergeCell ref="Q4:S5"/>
    <mergeCell ref="J5:L5"/>
    <mergeCell ref="N5:P5"/>
    <mergeCell ref="J6:L6"/>
    <mergeCell ref="N6:P6"/>
    <mergeCell ref="A1:S1"/>
    <mergeCell ref="A3:B3"/>
    <mergeCell ref="C3:D3"/>
    <mergeCell ref="E3:G3"/>
    <mergeCell ref="J3:L3"/>
    <mergeCell ref="N3:P3"/>
    <mergeCell ref="Q3:S3"/>
  </mergeCells>
  <printOptions/>
  <pageMargins left="0.7" right="0.7" top="0.75" bottom="0.75" header="0.3" footer="0.3"/>
  <pageSetup orientation="portrait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3">
      <selection activeCell="F36" sqref="F36"/>
    </sheetView>
  </sheetViews>
  <sheetFormatPr defaultColWidth="8.88671875" defaultRowHeight="13.5"/>
  <sheetData>
    <row r="1" spans="1:19" ht="27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ht="19.5" thickBot="1">
      <c r="B2" s="12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2"/>
      <c r="Q2" s="2"/>
      <c r="R2" s="2"/>
      <c r="S2" s="2"/>
    </row>
    <row r="3" spans="1:19" ht="23.25" thickBot="1">
      <c r="A3" s="29" t="s">
        <v>40</v>
      </c>
      <c r="B3" s="30"/>
      <c r="C3" s="29" t="s">
        <v>41</v>
      </c>
      <c r="D3" s="30"/>
      <c r="E3" s="29" t="s">
        <v>42</v>
      </c>
      <c r="F3" s="31"/>
      <c r="G3" s="30"/>
      <c r="H3" s="20" t="s">
        <v>29</v>
      </c>
      <c r="I3" s="21" t="s">
        <v>32</v>
      </c>
      <c r="J3" s="32" t="s">
        <v>33</v>
      </c>
      <c r="K3" s="33"/>
      <c r="L3" s="34"/>
      <c r="M3" s="21" t="s">
        <v>32</v>
      </c>
      <c r="N3" s="33" t="s">
        <v>33</v>
      </c>
      <c r="O3" s="33"/>
      <c r="P3" s="34"/>
      <c r="Q3" s="35" t="s">
        <v>39</v>
      </c>
      <c r="R3" s="36"/>
      <c r="S3" s="37"/>
    </row>
    <row r="4" spans="1:19" ht="14.25" thickBot="1">
      <c r="A4" s="38">
        <v>3</v>
      </c>
      <c r="B4" s="39"/>
      <c r="C4" s="38"/>
      <c r="D4" s="39"/>
      <c r="E4" s="38"/>
      <c r="F4" s="44"/>
      <c r="G4" s="39"/>
      <c r="H4" s="18">
        <v>1</v>
      </c>
      <c r="I4" s="19">
        <v>1</v>
      </c>
      <c r="J4" s="47">
        <v>197</v>
      </c>
      <c r="K4" s="48"/>
      <c r="L4" s="49"/>
      <c r="M4" s="19">
        <v>2</v>
      </c>
      <c r="N4" s="50">
        <v>194</v>
      </c>
      <c r="O4" s="51"/>
      <c r="P4" s="52"/>
      <c r="Q4" s="53">
        <f>S10+Q24+O30+L34</f>
        <v>190.88730467070218</v>
      </c>
      <c r="R4" s="54"/>
      <c r="S4" s="55"/>
    </row>
    <row r="5" spans="1:19" ht="14.25" thickBot="1">
      <c r="A5" s="40"/>
      <c r="B5" s="41"/>
      <c r="C5" s="40"/>
      <c r="D5" s="41"/>
      <c r="E5" s="40"/>
      <c r="F5" s="45"/>
      <c r="G5" s="41"/>
      <c r="H5" s="16">
        <v>2</v>
      </c>
      <c r="I5" s="17">
        <v>1</v>
      </c>
      <c r="J5" s="56">
        <v>199</v>
      </c>
      <c r="K5" s="57"/>
      <c r="L5" s="58"/>
      <c r="M5" s="17">
        <v>2</v>
      </c>
      <c r="N5" s="56">
        <v>198</v>
      </c>
      <c r="O5" s="57"/>
      <c r="P5" s="58"/>
      <c r="Q5" s="53"/>
      <c r="R5" s="54"/>
      <c r="S5" s="55"/>
    </row>
    <row r="6" spans="1:19" ht="14.25" thickBot="1">
      <c r="A6" s="42"/>
      <c r="B6" s="43"/>
      <c r="C6" s="42"/>
      <c r="D6" s="43"/>
      <c r="E6" s="42"/>
      <c r="F6" s="46"/>
      <c r="G6" s="43"/>
      <c r="H6" s="14">
        <v>3</v>
      </c>
      <c r="I6" s="15">
        <v>1</v>
      </c>
      <c r="J6" s="59">
        <v>194</v>
      </c>
      <c r="K6" s="60"/>
      <c r="L6" s="61"/>
      <c r="M6" s="15">
        <v>2</v>
      </c>
      <c r="N6" s="62">
        <v>194</v>
      </c>
      <c r="O6" s="63"/>
      <c r="P6" s="64"/>
      <c r="Q6" s="65" t="s">
        <v>36</v>
      </c>
      <c r="R6" s="66"/>
      <c r="S6" s="67"/>
    </row>
    <row r="7" ht="14.25" thickBot="1"/>
    <row r="8" spans="1:19" ht="13.5">
      <c r="A8" s="68" t="s">
        <v>3</v>
      </c>
      <c r="B8" s="69"/>
      <c r="C8" s="4"/>
      <c r="D8" s="69" t="s">
        <v>35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2"/>
    </row>
    <row r="9" spans="1:19" ht="40.5">
      <c r="A9" s="70"/>
      <c r="B9" s="71"/>
      <c r="C9" s="6"/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37</v>
      </c>
      <c r="J9" s="6" t="s">
        <v>9</v>
      </c>
      <c r="K9" s="6" t="s">
        <v>10</v>
      </c>
      <c r="L9" s="6" t="s">
        <v>11</v>
      </c>
      <c r="M9" s="7" t="s">
        <v>12</v>
      </c>
      <c r="N9" s="7" t="s">
        <v>54</v>
      </c>
      <c r="O9" s="6" t="s">
        <v>38</v>
      </c>
      <c r="P9" s="7" t="s">
        <v>13</v>
      </c>
      <c r="Q9" s="7" t="s">
        <v>14</v>
      </c>
      <c r="R9" s="7" t="s">
        <v>15</v>
      </c>
      <c r="S9" s="8" t="s">
        <v>16</v>
      </c>
    </row>
    <row r="10" spans="1:19" ht="13.5">
      <c r="A10" s="73" t="s">
        <v>0</v>
      </c>
      <c r="B10" s="76" t="s">
        <v>44</v>
      </c>
      <c r="C10" s="9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78">
        <f>SUM(D11:M11)+MAX(N11,O11)</f>
        <v>7.396862021227503</v>
      </c>
      <c r="Q10" s="79">
        <v>6</v>
      </c>
      <c r="R10" s="79">
        <f>P10+Q10</f>
        <v>13.396862021227502</v>
      </c>
      <c r="S10" s="81">
        <f>SUM(R10:R21)</f>
        <v>142.88730467070218</v>
      </c>
    </row>
    <row r="11" spans="1:19" ht="13.5">
      <c r="A11" s="74"/>
      <c r="B11" s="77"/>
      <c r="C11" s="9" t="s">
        <v>31</v>
      </c>
      <c r="D11" s="10">
        <f>(9/11)*(($J$4+1)-D10)/$J$4</f>
        <v>0.8223350253807107</v>
      </c>
      <c r="E11" s="10">
        <f aca="true" t="shared" si="0" ref="E11:O11">(9/11)*(($J$4+1)-E10)/$J$4</f>
        <v>0.8223350253807107</v>
      </c>
      <c r="F11" s="10">
        <f t="shared" si="0"/>
        <v>0.8223350253807107</v>
      </c>
      <c r="G11" s="10">
        <f t="shared" si="0"/>
        <v>0.8223350253807107</v>
      </c>
      <c r="H11" s="10">
        <f t="shared" si="0"/>
        <v>0.8223350253807107</v>
      </c>
      <c r="I11" s="10">
        <f t="shared" si="0"/>
        <v>0.8223350253807107</v>
      </c>
      <c r="J11" s="10">
        <f>IF(J10=1,9/11,IF(J10=2,6/11,3/11))</f>
        <v>0.2727272727272727</v>
      </c>
      <c r="K11" s="10">
        <f>IF(K10=1,9/11,IF(K10=2,6/11,3/11))</f>
        <v>0.2727272727272727</v>
      </c>
      <c r="L11" s="10">
        <f>IF(L10=1,9/11,IF(L10=2,6/11,3/11))</f>
        <v>0.2727272727272727</v>
      </c>
      <c r="M11" s="10">
        <f t="shared" si="0"/>
        <v>0.8223350253807107</v>
      </c>
      <c r="N11" s="10">
        <f t="shared" si="0"/>
        <v>0.8223350253807107</v>
      </c>
      <c r="O11" s="10">
        <f t="shared" si="0"/>
        <v>0.8223350253807107</v>
      </c>
      <c r="P11" s="78"/>
      <c r="Q11" s="79"/>
      <c r="R11" s="80"/>
      <c r="S11" s="81"/>
    </row>
    <row r="12" spans="1:19" ht="13.5">
      <c r="A12" s="74"/>
      <c r="B12" s="76" t="s">
        <v>45</v>
      </c>
      <c r="C12" s="9" t="s">
        <v>30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78">
        <f>SUM(D13:M13)+MAX(N13,O13)</f>
        <v>7.397375820056231</v>
      </c>
      <c r="Q12" s="83">
        <v>6</v>
      </c>
      <c r="R12" s="79">
        <f>P12+Q12</f>
        <v>13.397375820056231</v>
      </c>
      <c r="S12" s="81"/>
    </row>
    <row r="13" spans="1:19" ht="13.5">
      <c r="A13" s="75"/>
      <c r="B13" s="77"/>
      <c r="C13" s="9" t="s">
        <v>31</v>
      </c>
      <c r="D13" s="10">
        <f>(9/11)*(($N$4+1)-D12)/$N$4</f>
        <v>0.8223992502343018</v>
      </c>
      <c r="E13" s="10">
        <f aca="true" t="shared" si="1" ref="E13:O13">(9/11)*(($N$4+1)-E12)/$N$4</f>
        <v>0.8223992502343018</v>
      </c>
      <c r="F13" s="10">
        <f t="shared" si="1"/>
        <v>0.8223992502343018</v>
      </c>
      <c r="G13" s="10">
        <f t="shared" si="1"/>
        <v>0.8223992502343018</v>
      </c>
      <c r="H13" s="10">
        <f t="shared" si="1"/>
        <v>0.8223992502343018</v>
      </c>
      <c r="I13" s="10">
        <f t="shared" si="1"/>
        <v>0.8223992502343018</v>
      </c>
      <c r="J13" s="10">
        <f>IF(J12=1,9/11,IF(J12=2,6/11,3/11))</f>
        <v>0.2727272727272727</v>
      </c>
      <c r="K13" s="10">
        <f>IF(K12=1,9/11,IF(K12=2,6/11,3/11))</f>
        <v>0.2727272727272727</v>
      </c>
      <c r="L13" s="10">
        <f>IF(L12=1,9/11,IF(L12=2,6/11,3/11))</f>
        <v>0.2727272727272727</v>
      </c>
      <c r="M13" s="10">
        <f t="shared" si="1"/>
        <v>0.8223992502343018</v>
      </c>
      <c r="N13" s="10">
        <f t="shared" si="1"/>
        <v>0.8223992502343018</v>
      </c>
      <c r="O13" s="10">
        <f t="shared" si="1"/>
        <v>0.8223992502343018</v>
      </c>
      <c r="P13" s="78"/>
      <c r="Q13" s="84"/>
      <c r="R13" s="80"/>
      <c r="S13" s="81"/>
    </row>
    <row r="14" spans="1:19" ht="13.5">
      <c r="A14" s="73" t="s">
        <v>1</v>
      </c>
      <c r="B14" s="76" t="s">
        <v>44</v>
      </c>
      <c r="C14" s="9" t="s">
        <v>30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78">
        <f>SUM(D15:M15)+MAX(N15,O15)</f>
        <v>11.094792142530835</v>
      </c>
      <c r="Q14" s="83">
        <v>9</v>
      </c>
      <c r="R14" s="79">
        <f>P14+Q14</f>
        <v>20.094792142530835</v>
      </c>
      <c r="S14" s="81"/>
    </row>
    <row r="15" spans="1:19" ht="13.5">
      <c r="A15" s="74"/>
      <c r="B15" s="77"/>
      <c r="C15" s="9" t="s">
        <v>31</v>
      </c>
      <c r="D15" s="10">
        <f>(13.5/11)*(($J$5+1)-D14)/$J$5</f>
        <v>1.2334399269072636</v>
      </c>
      <c r="E15" s="10">
        <f aca="true" t="shared" si="2" ref="E15:O15">(13.5/11)*(($J$5+1)-E14)/$J$5</f>
        <v>1.2334399269072636</v>
      </c>
      <c r="F15" s="10">
        <f t="shared" si="2"/>
        <v>1.2334399269072636</v>
      </c>
      <c r="G15" s="10">
        <f t="shared" si="2"/>
        <v>1.2334399269072636</v>
      </c>
      <c r="H15" s="10">
        <f t="shared" si="2"/>
        <v>1.2334399269072636</v>
      </c>
      <c r="I15" s="10">
        <f t="shared" si="2"/>
        <v>1.2334399269072636</v>
      </c>
      <c r="J15" s="10">
        <f>IF(J14=1,13.5/11,IF(J14=2,9/11,4.5/11))</f>
        <v>0.4090909090909091</v>
      </c>
      <c r="K15" s="10">
        <f>IF(K14=1,13.5/11,IF(K14=2,9/11,4.5/11))</f>
        <v>0.4090909090909091</v>
      </c>
      <c r="L15" s="10">
        <f>IF(L14=1,13.5/11,IF(L14=2,9/11,4.5/11))</f>
        <v>0.4090909090909091</v>
      </c>
      <c r="M15" s="10">
        <f t="shared" si="2"/>
        <v>1.2334399269072636</v>
      </c>
      <c r="N15" s="10">
        <f t="shared" si="2"/>
        <v>1.2334399269072636</v>
      </c>
      <c r="O15" s="10">
        <f t="shared" si="2"/>
        <v>1.2334399269072636</v>
      </c>
      <c r="P15" s="78"/>
      <c r="Q15" s="84"/>
      <c r="R15" s="80"/>
      <c r="S15" s="81"/>
    </row>
    <row r="16" spans="1:19" ht="13.5">
      <c r="A16" s="74"/>
      <c r="B16" s="76" t="s">
        <v>45</v>
      </c>
      <c r="C16" s="9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78">
        <f>SUM(D17:M17)+MAX(N17,O17)</f>
        <v>11.095041322314051</v>
      </c>
      <c r="Q16" s="83">
        <v>9</v>
      </c>
      <c r="R16" s="79">
        <f>P16+Q16</f>
        <v>20.095041322314053</v>
      </c>
      <c r="S16" s="81"/>
    </row>
    <row r="17" spans="1:19" ht="13.5">
      <c r="A17" s="75"/>
      <c r="B17" s="77"/>
      <c r="C17" s="9" t="s">
        <v>31</v>
      </c>
      <c r="D17" s="10">
        <f>(13.5/11)*(($N$5+1)-D16)/$N$5</f>
        <v>1.2334710743801653</v>
      </c>
      <c r="E17" s="10">
        <f aca="true" t="shared" si="3" ref="E17:O17">(13.5/11)*(($N$5+1)-E16)/$N$5</f>
        <v>1.2334710743801653</v>
      </c>
      <c r="F17" s="10">
        <f t="shared" si="3"/>
        <v>1.2334710743801653</v>
      </c>
      <c r="G17" s="10">
        <f t="shared" si="3"/>
        <v>1.2334710743801653</v>
      </c>
      <c r="H17" s="10">
        <f t="shared" si="3"/>
        <v>1.2334710743801653</v>
      </c>
      <c r="I17" s="10">
        <f t="shared" si="3"/>
        <v>1.2334710743801653</v>
      </c>
      <c r="J17" s="10">
        <f>IF(J16=1,13.5/11,IF(J16=2,9/11,4.5/11))</f>
        <v>0.4090909090909091</v>
      </c>
      <c r="K17" s="10">
        <f>IF(K16=1,13.5/11,IF(K16=2,9/11,4.5/11))</f>
        <v>0.4090909090909091</v>
      </c>
      <c r="L17" s="10">
        <f>IF(L16=1,13.5/11,IF(L16=2,9/11,4.5/11))</f>
        <v>0.4090909090909091</v>
      </c>
      <c r="M17" s="10">
        <f t="shared" si="3"/>
        <v>1.2334710743801653</v>
      </c>
      <c r="N17" s="10">
        <f t="shared" si="3"/>
        <v>1.2334710743801653</v>
      </c>
      <c r="O17" s="10">
        <f t="shared" si="3"/>
        <v>1.2334710743801653</v>
      </c>
      <c r="P17" s="78"/>
      <c r="Q17" s="84"/>
      <c r="R17" s="80"/>
      <c r="S17" s="81"/>
    </row>
    <row r="18" spans="1:19" ht="13.5">
      <c r="A18" s="73" t="s">
        <v>43</v>
      </c>
      <c r="B18" s="76" t="s">
        <v>44</v>
      </c>
      <c r="C18" s="9" t="s">
        <v>30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78">
        <f>SUM(D19:O19)</f>
        <v>21.231255857544518</v>
      </c>
      <c r="Q18" s="83">
        <v>15</v>
      </c>
      <c r="R18" s="79">
        <f>P18+Q18</f>
        <v>36.23125585754452</v>
      </c>
      <c r="S18" s="81"/>
    </row>
    <row r="19" spans="1:19" ht="13.5">
      <c r="A19" s="74"/>
      <c r="B19" s="77"/>
      <c r="C19" s="9" t="s">
        <v>31</v>
      </c>
      <c r="D19" s="10">
        <f aca="true" t="shared" si="4" ref="D19:I19">(22.5/11)*(($J$6+1)-D18)/$J$6</f>
        <v>2.0559981255857545</v>
      </c>
      <c r="E19" s="10">
        <f t="shared" si="4"/>
        <v>2.0559981255857545</v>
      </c>
      <c r="F19" s="10">
        <f t="shared" si="4"/>
        <v>2.0559981255857545</v>
      </c>
      <c r="G19" s="10">
        <f t="shared" si="4"/>
        <v>2.0559981255857545</v>
      </c>
      <c r="H19" s="10">
        <f t="shared" si="4"/>
        <v>2.0559981255857545</v>
      </c>
      <c r="I19" s="10">
        <f t="shared" si="4"/>
        <v>2.0559981255857545</v>
      </c>
      <c r="J19" s="10">
        <f>IF(J18=1,22.5/11,IF(J18=2,20/11,10/11))</f>
        <v>0.9090909090909091</v>
      </c>
      <c r="K19" s="10">
        <f>IF(K18=1,22.5/11,IF(K18=2,20/11,10/11))</f>
        <v>0.9090909090909091</v>
      </c>
      <c r="L19" s="10">
        <f>IF(L18=1,22.5/11,IF(L18=2,20/11,10/11))</f>
        <v>0.9090909090909091</v>
      </c>
      <c r="M19" s="10">
        <f>(22.5/11)*(($J$6+1)-M18)/$J$6</f>
        <v>2.0559981255857545</v>
      </c>
      <c r="N19" s="10">
        <f>(22.5/11)*(($J$6+1)-N18)/$J$6</f>
        <v>2.0559981255857545</v>
      </c>
      <c r="O19" s="10">
        <f>(22.5/11)*(($J$6+1)-O18)/$J$6</f>
        <v>2.0559981255857545</v>
      </c>
      <c r="P19" s="78"/>
      <c r="Q19" s="84"/>
      <c r="R19" s="80"/>
      <c r="S19" s="81"/>
    </row>
    <row r="20" spans="1:19" ht="13.5">
      <c r="A20" s="74"/>
      <c r="B20" s="76" t="s">
        <v>45</v>
      </c>
      <c r="C20" s="9" t="s">
        <v>30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78">
        <f>SUM(D21:O21)</f>
        <v>24.67197750702906</v>
      </c>
      <c r="Q20" s="79">
        <v>15</v>
      </c>
      <c r="R20" s="79">
        <f>P20+Q20</f>
        <v>39.671977507029055</v>
      </c>
      <c r="S20" s="81"/>
    </row>
    <row r="21" spans="1:19" ht="14.25" thickBot="1">
      <c r="A21" s="85"/>
      <c r="B21" s="86"/>
      <c r="C21" s="24" t="s">
        <v>31</v>
      </c>
      <c r="D21" s="27">
        <f aca="true" t="shared" si="5" ref="D21:O21">(22.5/11)*(($N$6+1)-D20)/$N$6</f>
        <v>2.0559981255857545</v>
      </c>
      <c r="E21" s="27">
        <f t="shared" si="5"/>
        <v>2.0559981255857545</v>
      </c>
      <c r="F21" s="27">
        <f t="shared" si="5"/>
        <v>2.0559981255857545</v>
      </c>
      <c r="G21" s="27">
        <f t="shared" si="5"/>
        <v>2.0559981255857545</v>
      </c>
      <c r="H21" s="27">
        <f t="shared" si="5"/>
        <v>2.0559981255857545</v>
      </c>
      <c r="I21" s="27">
        <f t="shared" si="5"/>
        <v>2.0559981255857545</v>
      </c>
      <c r="J21" s="27">
        <f t="shared" si="5"/>
        <v>2.0559981255857545</v>
      </c>
      <c r="K21" s="27">
        <f t="shared" si="5"/>
        <v>2.0559981255857545</v>
      </c>
      <c r="L21" s="27">
        <f t="shared" si="5"/>
        <v>2.0559981255857545</v>
      </c>
      <c r="M21" s="27">
        <f t="shared" si="5"/>
        <v>2.0559981255857545</v>
      </c>
      <c r="N21" s="27">
        <f t="shared" si="5"/>
        <v>2.0559981255857545</v>
      </c>
      <c r="O21" s="27">
        <f t="shared" si="5"/>
        <v>2.0559981255857545</v>
      </c>
      <c r="P21" s="78"/>
      <c r="Q21" s="87"/>
      <c r="R21" s="80"/>
      <c r="S21" s="82"/>
    </row>
    <row r="22" spans="1:19" ht="14.2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3.5">
      <c r="A23" s="88" t="s">
        <v>48</v>
      </c>
      <c r="B23" s="89"/>
      <c r="C23" s="89"/>
      <c r="D23" s="89"/>
      <c r="E23" s="90" t="s">
        <v>17</v>
      </c>
      <c r="F23" s="91"/>
      <c r="G23" s="90" t="s">
        <v>18</v>
      </c>
      <c r="H23" s="91" t="s">
        <v>18</v>
      </c>
      <c r="I23" s="90" t="s">
        <v>46</v>
      </c>
      <c r="J23" s="91"/>
      <c r="K23" s="90" t="s">
        <v>47</v>
      </c>
      <c r="L23" s="91"/>
      <c r="M23" s="90" t="s">
        <v>31</v>
      </c>
      <c r="N23" s="92"/>
      <c r="O23" s="92"/>
      <c r="P23" s="91"/>
      <c r="Q23" s="93" t="s">
        <v>19</v>
      </c>
      <c r="R23" s="94"/>
      <c r="S23" s="95"/>
    </row>
    <row r="24" spans="1:19" ht="13.5">
      <c r="A24" s="96" t="s">
        <v>0</v>
      </c>
      <c r="B24" s="80"/>
      <c r="C24" s="80"/>
      <c r="D24" s="80"/>
      <c r="E24" s="97">
        <v>0</v>
      </c>
      <c r="F24" s="98"/>
      <c r="G24" s="97">
        <v>0</v>
      </c>
      <c r="H24" s="98"/>
      <c r="I24" s="97">
        <v>0</v>
      </c>
      <c r="J24" s="98"/>
      <c r="K24" s="97">
        <v>0</v>
      </c>
      <c r="L24" s="98"/>
      <c r="M24" s="97">
        <f>IF(E24+INT((G24+I24+K24)/3)&gt;=6,2.4,IF(E24+INT((G24+I24+K24)/3)&gt;=5,3,IF(E24+INT((G24+I24+K24)/3)&gt;=4,3.6,IF(E24+INT((G24+I24+K24)/3)&gt;=3,4.2,IF(E24+INT((G24+I24+K24)/3)&gt;=2,4.8,IF(E24+INT((G24+I24+K24)/3)&gt;=1,5.4,6))))))</f>
        <v>6</v>
      </c>
      <c r="N24" s="99"/>
      <c r="O24" s="99"/>
      <c r="P24" s="98"/>
      <c r="Q24" s="108">
        <f>SUM(M24:P26)</f>
        <v>20</v>
      </c>
      <c r="R24" s="109"/>
      <c r="S24" s="110"/>
    </row>
    <row r="25" spans="1:19" ht="13.5">
      <c r="A25" s="96" t="s">
        <v>1</v>
      </c>
      <c r="B25" s="80"/>
      <c r="C25" s="80"/>
      <c r="D25" s="80"/>
      <c r="E25" s="97">
        <v>0</v>
      </c>
      <c r="F25" s="98"/>
      <c r="G25" s="97">
        <v>0</v>
      </c>
      <c r="H25" s="98"/>
      <c r="I25" s="97">
        <v>0</v>
      </c>
      <c r="J25" s="98"/>
      <c r="K25" s="97">
        <v>0</v>
      </c>
      <c r="L25" s="98"/>
      <c r="M25" s="97">
        <f>IF(E25+INT((G25+I25+K25)/3)&gt;=6,2.4,IF(E25+INT((G25+I25+K25)/3)&gt;=5,38,IF(E25+INT((G25+I25+K25)/3)&gt;=4,3.6,IF(E25+INT((G25+I25+K25)/3)&gt;=3,4.2,IF(E25+INT((G25+I25+K25)/3)&gt;=2,4,IF(E25+INT((G25+I25+K25)/3)&gt;=1,5.4,7))))))</f>
        <v>7</v>
      </c>
      <c r="N25" s="99"/>
      <c r="O25" s="99"/>
      <c r="P25" s="98"/>
      <c r="Q25" s="111"/>
      <c r="R25" s="112"/>
      <c r="S25" s="113"/>
    </row>
    <row r="26" spans="1:19" ht="14.25" thickBot="1">
      <c r="A26" s="100" t="s">
        <v>2</v>
      </c>
      <c r="B26" s="101"/>
      <c r="C26" s="101"/>
      <c r="D26" s="101"/>
      <c r="E26" s="102">
        <v>0</v>
      </c>
      <c r="F26" s="103"/>
      <c r="G26" s="102">
        <v>0</v>
      </c>
      <c r="H26" s="103"/>
      <c r="I26" s="102">
        <v>0</v>
      </c>
      <c r="J26" s="103"/>
      <c r="K26" s="102">
        <v>0</v>
      </c>
      <c r="L26" s="103"/>
      <c r="M26" s="102">
        <f>IF(E26+INT((G26+I26+K26)/3)&gt;=6,2.4,IF(E26+INT((G26+I26+K26)/3)&gt;=5,38,IF(E26+INT((G26+I26+K26)/3)&gt;=4,3.6,IF(E26+INT((G26+I26+K26)/3)&gt;=3,4.2,IF(E26+INT((G26+I26+K26)/3)&gt;=2,4,IF(E26+INT((G26+I26+K26)/3)&gt;=1,5.4,7))))))</f>
        <v>7</v>
      </c>
      <c r="N26" s="104"/>
      <c r="O26" s="104"/>
      <c r="P26" s="103"/>
      <c r="Q26" s="114"/>
      <c r="R26" s="115"/>
      <c r="S26" s="116"/>
    </row>
    <row r="27" spans="1:19" ht="14.25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3.5">
      <c r="A28" s="105" t="s">
        <v>27</v>
      </c>
      <c r="B28" s="106"/>
      <c r="C28" s="106"/>
      <c r="D28" s="106"/>
      <c r="E28" s="107"/>
      <c r="F28" s="90" t="s">
        <v>25</v>
      </c>
      <c r="G28" s="92"/>
      <c r="H28" s="92"/>
      <c r="I28" s="92"/>
      <c r="J28" s="92"/>
      <c r="K28" s="92"/>
      <c r="L28" s="92"/>
      <c r="M28" s="92"/>
      <c r="N28" s="91"/>
      <c r="O28" s="69" t="s">
        <v>19</v>
      </c>
      <c r="P28" s="69"/>
      <c r="Q28" s="69"/>
      <c r="R28" s="69" t="s">
        <v>20</v>
      </c>
      <c r="S28" s="72"/>
    </row>
    <row r="29" spans="1:19" ht="13.5">
      <c r="A29" s="118" t="s">
        <v>26</v>
      </c>
      <c r="B29" s="119"/>
      <c r="C29" s="119"/>
      <c r="D29" s="119"/>
      <c r="E29" s="120"/>
      <c r="F29" s="71" t="s">
        <v>0</v>
      </c>
      <c r="G29" s="71"/>
      <c r="H29" s="71" t="s">
        <v>1</v>
      </c>
      <c r="I29" s="71"/>
      <c r="J29" s="122" t="s">
        <v>2</v>
      </c>
      <c r="K29" s="123"/>
      <c r="L29" s="122" t="s">
        <v>21</v>
      </c>
      <c r="M29" s="124"/>
      <c r="N29" s="123"/>
      <c r="O29" s="71"/>
      <c r="P29" s="71"/>
      <c r="Q29" s="71"/>
      <c r="R29" s="71"/>
      <c r="S29" s="117"/>
    </row>
    <row r="30" spans="1:19" ht="14.25" thickBot="1">
      <c r="A30" s="125" t="s">
        <v>22</v>
      </c>
      <c r="B30" s="126"/>
      <c r="C30" s="126"/>
      <c r="D30" s="126"/>
      <c r="E30" s="22">
        <v>60</v>
      </c>
      <c r="F30" s="102"/>
      <c r="G30" s="103"/>
      <c r="H30" s="102"/>
      <c r="I30" s="103"/>
      <c r="J30" s="102">
        <v>60</v>
      </c>
      <c r="K30" s="103"/>
      <c r="L30" s="127">
        <v>89</v>
      </c>
      <c r="M30" s="126"/>
      <c r="N30" s="128"/>
      <c r="O30" s="101">
        <f>IF(E30=20,IF(L30&gt;20,20,IF(L30&gt;=15,L30,IF(L30&lt;2,8,INT(L30/2)+8))),IF(L30&lt;5,8,IF(L30&gt;=60,20,INT((L30)/5)+8)))</f>
        <v>20</v>
      </c>
      <c r="P30" s="101"/>
      <c r="Q30" s="101"/>
      <c r="R30" s="101"/>
      <c r="S30" s="121"/>
    </row>
    <row r="31" spans="1:19" ht="14.25" thickBo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3.5">
      <c r="A32" s="105" t="s">
        <v>28</v>
      </c>
      <c r="B32" s="106"/>
      <c r="C32" s="106"/>
      <c r="D32" s="107"/>
      <c r="E32" s="25" t="s">
        <v>49</v>
      </c>
      <c r="F32" s="26"/>
      <c r="G32" s="25" t="s">
        <v>50</v>
      </c>
      <c r="H32" s="26"/>
      <c r="I32" s="93" t="s">
        <v>51</v>
      </c>
      <c r="J32" s="94"/>
      <c r="K32" s="95"/>
      <c r="L32" s="93" t="s">
        <v>52</v>
      </c>
      <c r="M32" s="94"/>
      <c r="N32" s="95"/>
      <c r="O32" s="11"/>
      <c r="P32" s="11"/>
      <c r="Q32" s="11"/>
      <c r="R32" s="11"/>
      <c r="S32" s="11"/>
    </row>
    <row r="33" spans="1:14" ht="13.5">
      <c r="A33" s="118"/>
      <c r="B33" s="119"/>
      <c r="C33" s="119"/>
      <c r="D33" s="120"/>
      <c r="E33" s="122" t="s">
        <v>23</v>
      </c>
      <c r="F33" s="123"/>
      <c r="G33" s="122" t="s">
        <v>53</v>
      </c>
      <c r="H33" s="123"/>
      <c r="I33" s="132"/>
      <c r="J33" s="133"/>
      <c r="K33" s="134"/>
      <c r="L33" s="132"/>
      <c r="M33" s="133"/>
      <c r="N33" s="134"/>
    </row>
    <row r="34" spans="1:14" ht="14.25" thickBot="1">
      <c r="A34" s="100" t="s">
        <v>24</v>
      </c>
      <c r="B34" s="101"/>
      <c r="C34" s="101"/>
      <c r="D34" s="101"/>
      <c r="E34" s="102">
        <v>4</v>
      </c>
      <c r="F34" s="103"/>
      <c r="G34" s="102"/>
      <c r="H34" s="103"/>
      <c r="I34" s="129">
        <f>IF((E34*0.5)&gt;4,4,(E34*0.5))+6</f>
        <v>8</v>
      </c>
      <c r="J34" s="130"/>
      <c r="K34" s="131"/>
      <c r="L34" s="129">
        <f>IF(IF((IF((H34*0.5)&gt;4,4,(H34*0.5))+6)&gt;10,10,I34+(G34*0.1))&gt;10,10,IF((IF((H34*0.5)&gt;4,4,(H34*0.5))+6)&gt;10,10,I34+(G34*0.1)))</f>
        <v>8</v>
      </c>
      <c r="M34" s="130"/>
      <c r="N34" s="131"/>
    </row>
    <row r="35" spans="1:11" ht="13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100">
    <mergeCell ref="A34:D34"/>
    <mergeCell ref="E34:F34"/>
    <mergeCell ref="G34:H34"/>
    <mergeCell ref="I34:K34"/>
    <mergeCell ref="L34:N34"/>
    <mergeCell ref="R30:S30"/>
    <mergeCell ref="A32:D33"/>
    <mergeCell ref="I32:K33"/>
    <mergeCell ref="L32:N33"/>
    <mergeCell ref="E33:F33"/>
    <mergeCell ref="G33:H33"/>
    <mergeCell ref="A30:D30"/>
    <mergeCell ref="F30:G30"/>
    <mergeCell ref="H30:I30"/>
    <mergeCell ref="J30:K30"/>
    <mergeCell ref="L30:N30"/>
    <mergeCell ref="O30:Q30"/>
    <mergeCell ref="R28:S29"/>
    <mergeCell ref="A29:E29"/>
    <mergeCell ref="F29:G29"/>
    <mergeCell ref="H29:I29"/>
    <mergeCell ref="J29:K29"/>
    <mergeCell ref="L29:N29"/>
    <mergeCell ref="I26:J26"/>
    <mergeCell ref="K26:L26"/>
    <mergeCell ref="M26:P26"/>
    <mergeCell ref="A28:E28"/>
    <mergeCell ref="F28:N28"/>
    <mergeCell ref="O28:Q29"/>
    <mergeCell ref="Q24:S26"/>
    <mergeCell ref="A25:D25"/>
    <mergeCell ref="E25:F25"/>
    <mergeCell ref="G25:H25"/>
    <mergeCell ref="I25:J25"/>
    <mergeCell ref="K25:L25"/>
    <mergeCell ref="M25:P25"/>
    <mergeCell ref="A26:D26"/>
    <mergeCell ref="E26:F26"/>
    <mergeCell ref="G26:H26"/>
    <mergeCell ref="A24:D24"/>
    <mergeCell ref="E24:F24"/>
    <mergeCell ref="G24:H24"/>
    <mergeCell ref="I24:J24"/>
    <mergeCell ref="K24:L24"/>
    <mergeCell ref="M24:P24"/>
    <mergeCell ref="R20:R21"/>
    <mergeCell ref="A23:D23"/>
    <mergeCell ref="E23:F23"/>
    <mergeCell ref="G23:H23"/>
    <mergeCell ref="I23:J23"/>
    <mergeCell ref="K23:L23"/>
    <mergeCell ref="M23:P23"/>
    <mergeCell ref="Q23:S23"/>
    <mergeCell ref="Q16:Q17"/>
    <mergeCell ref="R16:R17"/>
    <mergeCell ref="A18:A21"/>
    <mergeCell ref="B18:B19"/>
    <mergeCell ref="P18:P19"/>
    <mergeCell ref="Q18:Q19"/>
    <mergeCell ref="R18:R19"/>
    <mergeCell ref="B20:B21"/>
    <mergeCell ref="P20:P21"/>
    <mergeCell ref="Q20:Q21"/>
    <mergeCell ref="P12:P13"/>
    <mergeCell ref="Q12:Q13"/>
    <mergeCell ref="R12:R13"/>
    <mergeCell ref="A14:A17"/>
    <mergeCell ref="B14:B15"/>
    <mergeCell ref="P14:P15"/>
    <mergeCell ref="Q14:Q15"/>
    <mergeCell ref="R14:R15"/>
    <mergeCell ref="B16:B17"/>
    <mergeCell ref="P16:P17"/>
    <mergeCell ref="Q6:S6"/>
    <mergeCell ref="A8:B9"/>
    <mergeCell ref="D8:S8"/>
    <mergeCell ref="A10:A13"/>
    <mergeCell ref="B10:B11"/>
    <mergeCell ref="P10:P11"/>
    <mergeCell ref="Q10:Q11"/>
    <mergeCell ref="R10:R11"/>
    <mergeCell ref="S10:S21"/>
    <mergeCell ref="B12:B13"/>
    <mergeCell ref="A4:B6"/>
    <mergeCell ref="C4:D6"/>
    <mergeCell ref="E4:G6"/>
    <mergeCell ref="J4:L4"/>
    <mergeCell ref="N4:P4"/>
    <mergeCell ref="Q4:S5"/>
    <mergeCell ref="J5:L5"/>
    <mergeCell ref="N5:P5"/>
    <mergeCell ref="J6:L6"/>
    <mergeCell ref="N6:P6"/>
    <mergeCell ref="A1:S1"/>
    <mergeCell ref="A3:B3"/>
    <mergeCell ref="C3:D3"/>
    <mergeCell ref="E3:G3"/>
    <mergeCell ref="J3:L3"/>
    <mergeCell ref="N3:P3"/>
    <mergeCell ref="Q3:S3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9">
      <selection activeCell="E34" sqref="E34:F34"/>
    </sheetView>
  </sheetViews>
  <sheetFormatPr defaultColWidth="8.88671875" defaultRowHeight="13.5"/>
  <sheetData>
    <row r="1" spans="1:19" ht="27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ht="19.5" thickBot="1">
      <c r="B2" s="12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2"/>
      <c r="Q2" s="2"/>
      <c r="R2" s="2"/>
      <c r="S2" s="2"/>
    </row>
    <row r="3" spans="1:19" ht="23.25" thickBot="1">
      <c r="A3" s="29" t="s">
        <v>40</v>
      </c>
      <c r="B3" s="30"/>
      <c r="C3" s="29" t="s">
        <v>41</v>
      </c>
      <c r="D3" s="30"/>
      <c r="E3" s="29" t="s">
        <v>42</v>
      </c>
      <c r="F3" s="31"/>
      <c r="G3" s="30"/>
      <c r="H3" s="20" t="s">
        <v>29</v>
      </c>
      <c r="I3" s="21" t="s">
        <v>32</v>
      </c>
      <c r="J3" s="32" t="s">
        <v>33</v>
      </c>
      <c r="K3" s="33"/>
      <c r="L3" s="34"/>
      <c r="M3" s="21" t="s">
        <v>32</v>
      </c>
      <c r="N3" s="33" t="s">
        <v>33</v>
      </c>
      <c r="O3" s="33"/>
      <c r="P3" s="34"/>
      <c r="Q3" s="35" t="s">
        <v>39</v>
      </c>
      <c r="R3" s="36"/>
      <c r="S3" s="37"/>
    </row>
    <row r="4" spans="1:19" ht="14.25" thickBot="1">
      <c r="A4" s="38">
        <v>3</v>
      </c>
      <c r="B4" s="39"/>
      <c r="C4" s="38"/>
      <c r="D4" s="39"/>
      <c r="E4" s="38"/>
      <c r="F4" s="44"/>
      <c r="G4" s="39"/>
      <c r="H4" s="18">
        <v>1</v>
      </c>
      <c r="I4" s="19">
        <v>1</v>
      </c>
      <c r="J4" s="47">
        <v>197</v>
      </c>
      <c r="K4" s="48"/>
      <c r="L4" s="49"/>
      <c r="M4" s="19">
        <v>2</v>
      </c>
      <c r="N4" s="50">
        <v>194</v>
      </c>
      <c r="O4" s="51"/>
      <c r="P4" s="52"/>
      <c r="Q4" s="53">
        <f>S10+Q24+O30+L34</f>
        <v>190.38730467070218</v>
      </c>
      <c r="R4" s="54"/>
      <c r="S4" s="55"/>
    </row>
    <row r="5" spans="1:19" ht="14.25" thickBot="1">
      <c r="A5" s="40"/>
      <c r="B5" s="41"/>
      <c r="C5" s="40"/>
      <c r="D5" s="41"/>
      <c r="E5" s="40"/>
      <c r="F5" s="45"/>
      <c r="G5" s="41"/>
      <c r="H5" s="16">
        <v>2</v>
      </c>
      <c r="I5" s="17">
        <v>1</v>
      </c>
      <c r="J5" s="56">
        <v>199</v>
      </c>
      <c r="K5" s="57"/>
      <c r="L5" s="58"/>
      <c r="M5" s="17">
        <v>2</v>
      </c>
      <c r="N5" s="56">
        <v>198</v>
      </c>
      <c r="O5" s="57"/>
      <c r="P5" s="58"/>
      <c r="Q5" s="53"/>
      <c r="R5" s="54"/>
      <c r="S5" s="55"/>
    </row>
    <row r="6" spans="1:19" ht="14.25" thickBot="1">
      <c r="A6" s="42"/>
      <c r="B6" s="43"/>
      <c r="C6" s="42"/>
      <c r="D6" s="43"/>
      <c r="E6" s="42"/>
      <c r="F6" s="46"/>
      <c r="G6" s="43"/>
      <c r="H6" s="14">
        <v>3</v>
      </c>
      <c r="I6" s="15">
        <v>1</v>
      </c>
      <c r="J6" s="59">
        <v>194</v>
      </c>
      <c r="K6" s="60"/>
      <c r="L6" s="61"/>
      <c r="M6" s="15">
        <v>2</v>
      </c>
      <c r="N6" s="62">
        <v>194</v>
      </c>
      <c r="O6" s="63"/>
      <c r="P6" s="64"/>
      <c r="Q6" s="65" t="s">
        <v>36</v>
      </c>
      <c r="R6" s="66"/>
      <c r="S6" s="67"/>
    </row>
    <row r="7" ht="14.25" thickBot="1"/>
    <row r="8" spans="1:19" ht="13.5">
      <c r="A8" s="68" t="s">
        <v>3</v>
      </c>
      <c r="B8" s="69"/>
      <c r="C8" s="4"/>
      <c r="D8" s="69" t="s">
        <v>35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2"/>
    </row>
    <row r="9" spans="1:19" ht="40.5">
      <c r="A9" s="70"/>
      <c r="B9" s="71"/>
      <c r="C9" s="6"/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37</v>
      </c>
      <c r="J9" s="6" t="s">
        <v>9</v>
      </c>
      <c r="K9" s="6" t="s">
        <v>10</v>
      </c>
      <c r="L9" s="6" t="s">
        <v>11</v>
      </c>
      <c r="M9" s="7" t="s">
        <v>12</v>
      </c>
      <c r="N9" s="7" t="s">
        <v>54</v>
      </c>
      <c r="O9" s="6" t="s">
        <v>38</v>
      </c>
      <c r="P9" s="7" t="s">
        <v>13</v>
      </c>
      <c r="Q9" s="7" t="s">
        <v>14</v>
      </c>
      <c r="R9" s="7" t="s">
        <v>15</v>
      </c>
      <c r="S9" s="8" t="s">
        <v>16</v>
      </c>
    </row>
    <row r="10" spans="1:19" ht="13.5">
      <c r="A10" s="73" t="s">
        <v>0</v>
      </c>
      <c r="B10" s="76" t="s">
        <v>44</v>
      </c>
      <c r="C10" s="9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78">
        <f>SUM(D11:M11)+MAX(N11,O11)</f>
        <v>7.396862021227503</v>
      </c>
      <c r="Q10" s="79">
        <v>6</v>
      </c>
      <c r="R10" s="79">
        <f>P10+Q10</f>
        <v>13.396862021227502</v>
      </c>
      <c r="S10" s="81">
        <f>SUM(R10:R21)</f>
        <v>142.88730467070218</v>
      </c>
    </row>
    <row r="11" spans="1:19" ht="13.5">
      <c r="A11" s="74"/>
      <c r="B11" s="77"/>
      <c r="C11" s="9" t="s">
        <v>31</v>
      </c>
      <c r="D11" s="10">
        <f>(9/11)*(($J$4+1)-D10)/$J$4</f>
        <v>0.8223350253807107</v>
      </c>
      <c r="E11" s="10">
        <f aca="true" t="shared" si="0" ref="E11:O11">(9/11)*(($J$4+1)-E10)/$J$4</f>
        <v>0.8223350253807107</v>
      </c>
      <c r="F11" s="10">
        <f t="shared" si="0"/>
        <v>0.8223350253807107</v>
      </c>
      <c r="G11" s="10">
        <f t="shared" si="0"/>
        <v>0.8223350253807107</v>
      </c>
      <c r="H11" s="10">
        <f t="shared" si="0"/>
        <v>0.8223350253807107</v>
      </c>
      <c r="I11" s="10">
        <f t="shared" si="0"/>
        <v>0.8223350253807107</v>
      </c>
      <c r="J11" s="10">
        <f>IF(J10=1,9/11,IF(J10=2,6/11,3/11))</f>
        <v>0.2727272727272727</v>
      </c>
      <c r="K11" s="10">
        <f>IF(K10=1,9/11,IF(K10=2,6/11,3/11))</f>
        <v>0.2727272727272727</v>
      </c>
      <c r="L11" s="10">
        <f>IF(L10=1,9/11,IF(L10=2,6/11,3/11))</f>
        <v>0.2727272727272727</v>
      </c>
      <c r="M11" s="10">
        <f t="shared" si="0"/>
        <v>0.8223350253807107</v>
      </c>
      <c r="N11" s="10">
        <f t="shared" si="0"/>
        <v>0.8223350253807107</v>
      </c>
      <c r="O11" s="10">
        <f t="shared" si="0"/>
        <v>0.8223350253807107</v>
      </c>
      <c r="P11" s="78"/>
      <c r="Q11" s="79"/>
      <c r="R11" s="80"/>
      <c r="S11" s="81"/>
    </row>
    <row r="12" spans="1:19" ht="13.5">
      <c r="A12" s="74"/>
      <c r="B12" s="76" t="s">
        <v>45</v>
      </c>
      <c r="C12" s="9" t="s">
        <v>30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78">
        <f>SUM(D13:M13)+MAX(N13,O13)</f>
        <v>7.397375820056231</v>
      </c>
      <c r="Q12" s="83">
        <v>6</v>
      </c>
      <c r="R12" s="79">
        <f>P12+Q12</f>
        <v>13.397375820056231</v>
      </c>
      <c r="S12" s="81"/>
    </row>
    <row r="13" spans="1:19" ht="13.5">
      <c r="A13" s="75"/>
      <c r="B13" s="77"/>
      <c r="C13" s="9" t="s">
        <v>31</v>
      </c>
      <c r="D13" s="10">
        <f>(9/11)*(($N$4+1)-D12)/$N$4</f>
        <v>0.8223992502343018</v>
      </c>
      <c r="E13" s="10">
        <f aca="true" t="shared" si="1" ref="E13:O13">(9/11)*(($N$4+1)-E12)/$N$4</f>
        <v>0.8223992502343018</v>
      </c>
      <c r="F13" s="10">
        <f t="shared" si="1"/>
        <v>0.8223992502343018</v>
      </c>
      <c r="G13" s="10">
        <f t="shared" si="1"/>
        <v>0.8223992502343018</v>
      </c>
      <c r="H13" s="10">
        <f t="shared" si="1"/>
        <v>0.8223992502343018</v>
      </c>
      <c r="I13" s="10">
        <f t="shared" si="1"/>
        <v>0.8223992502343018</v>
      </c>
      <c r="J13" s="10">
        <f>IF(J12=1,9/11,IF(J12=2,6/11,3/11))</f>
        <v>0.2727272727272727</v>
      </c>
      <c r="K13" s="10">
        <f>IF(K12=1,9/11,IF(K12=2,6/11,3/11))</f>
        <v>0.2727272727272727</v>
      </c>
      <c r="L13" s="10">
        <f>IF(L12=1,9/11,IF(L12=2,6/11,3/11))</f>
        <v>0.2727272727272727</v>
      </c>
      <c r="M13" s="10">
        <f t="shared" si="1"/>
        <v>0.8223992502343018</v>
      </c>
      <c r="N13" s="10">
        <f t="shared" si="1"/>
        <v>0.8223992502343018</v>
      </c>
      <c r="O13" s="10">
        <f t="shared" si="1"/>
        <v>0.8223992502343018</v>
      </c>
      <c r="P13" s="78"/>
      <c r="Q13" s="84"/>
      <c r="R13" s="80"/>
      <c r="S13" s="81"/>
    </row>
    <row r="14" spans="1:19" ht="13.5">
      <c r="A14" s="73" t="s">
        <v>1</v>
      </c>
      <c r="B14" s="76" t="s">
        <v>44</v>
      </c>
      <c r="C14" s="9" t="s">
        <v>30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78">
        <f>SUM(D15:M15)+MAX(N15,O15)</f>
        <v>11.094792142530835</v>
      </c>
      <c r="Q14" s="83">
        <v>9</v>
      </c>
      <c r="R14" s="79">
        <f>P14+Q14</f>
        <v>20.094792142530835</v>
      </c>
      <c r="S14" s="81"/>
    </row>
    <row r="15" spans="1:19" ht="13.5">
      <c r="A15" s="74"/>
      <c r="B15" s="77"/>
      <c r="C15" s="9" t="s">
        <v>31</v>
      </c>
      <c r="D15" s="10">
        <f>(13.5/11)*(($J$5+1)-D14)/$J$5</f>
        <v>1.2334399269072636</v>
      </c>
      <c r="E15" s="10">
        <f aca="true" t="shared" si="2" ref="E15:O15">(13.5/11)*(($J$5+1)-E14)/$J$5</f>
        <v>1.2334399269072636</v>
      </c>
      <c r="F15" s="10">
        <f t="shared" si="2"/>
        <v>1.2334399269072636</v>
      </c>
      <c r="G15" s="10">
        <f t="shared" si="2"/>
        <v>1.2334399269072636</v>
      </c>
      <c r="H15" s="10">
        <f t="shared" si="2"/>
        <v>1.2334399269072636</v>
      </c>
      <c r="I15" s="10">
        <f t="shared" si="2"/>
        <v>1.2334399269072636</v>
      </c>
      <c r="J15" s="10">
        <f>IF(J14=1,13.5/11,IF(J14=2,9/11,4.5/11))</f>
        <v>0.4090909090909091</v>
      </c>
      <c r="K15" s="10">
        <f>IF(K14=1,13.5/11,IF(K14=2,9/11,4.5/11))</f>
        <v>0.4090909090909091</v>
      </c>
      <c r="L15" s="10">
        <f>IF(L14=1,13.5/11,IF(L14=2,9/11,4.5/11))</f>
        <v>0.4090909090909091</v>
      </c>
      <c r="M15" s="10">
        <f t="shared" si="2"/>
        <v>1.2334399269072636</v>
      </c>
      <c r="N15" s="10">
        <f t="shared" si="2"/>
        <v>1.2334399269072636</v>
      </c>
      <c r="O15" s="10">
        <f t="shared" si="2"/>
        <v>1.2334399269072636</v>
      </c>
      <c r="P15" s="78"/>
      <c r="Q15" s="84"/>
      <c r="R15" s="80"/>
      <c r="S15" s="81"/>
    </row>
    <row r="16" spans="1:19" ht="13.5">
      <c r="A16" s="74"/>
      <c r="B16" s="76" t="s">
        <v>45</v>
      </c>
      <c r="C16" s="9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78">
        <f>SUM(D17:M17)+MAX(N17,O17)</f>
        <v>11.095041322314051</v>
      </c>
      <c r="Q16" s="83">
        <v>9</v>
      </c>
      <c r="R16" s="79">
        <f>P16+Q16</f>
        <v>20.095041322314053</v>
      </c>
      <c r="S16" s="81"/>
    </row>
    <row r="17" spans="1:19" ht="13.5">
      <c r="A17" s="75"/>
      <c r="B17" s="77"/>
      <c r="C17" s="9" t="s">
        <v>31</v>
      </c>
      <c r="D17" s="10">
        <f>(13.5/11)*(($N$5+1)-D16)/$N$5</f>
        <v>1.2334710743801653</v>
      </c>
      <c r="E17" s="10">
        <f aca="true" t="shared" si="3" ref="E17:O17">(13.5/11)*(($N$5+1)-E16)/$N$5</f>
        <v>1.2334710743801653</v>
      </c>
      <c r="F17" s="10">
        <f t="shared" si="3"/>
        <v>1.2334710743801653</v>
      </c>
      <c r="G17" s="10">
        <f t="shared" si="3"/>
        <v>1.2334710743801653</v>
      </c>
      <c r="H17" s="10">
        <f t="shared" si="3"/>
        <v>1.2334710743801653</v>
      </c>
      <c r="I17" s="10">
        <f t="shared" si="3"/>
        <v>1.2334710743801653</v>
      </c>
      <c r="J17" s="10">
        <f>IF(J16=1,13.5/11,IF(J16=2,9/11,4.5/11))</f>
        <v>0.4090909090909091</v>
      </c>
      <c r="K17" s="10">
        <f>IF(K16=1,13.5/11,IF(K16=2,9/11,4.5/11))</f>
        <v>0.4090909090909091</v>
      </c>
      <c r="L17" s="10">
        <f>IF(L16=1,13.5/11,IF(L16=2,9/11,4.5/11))</f>
        <v>0.4090909090909091</v>
      </c>
      <c r="M17" s="10">
        <f t="shared" si="3"/>
        <v>1.2334710743801653</v>
      </c>
      <c r="N17" s="10">
        <f t="shared" si="3"/>
        <v>1.2334710743801653</v>
      </c>
      <c r="O17" s="10">
        <f t="shared" si="3"/>
        <v>1.2334710743801653</v>
      </c>
      <c r="P17" s="78"/>
      <c r="Q17" s="84"/>
      <c r="R17" s="80"/>
      <c r="S17" s="81"/>
    </row>
    <row r="18" spans="1:19" ht="13.5">
      <c r="A18" s="73" t="s">
        <v>43</v>
      </c>
      <c r="B18" s="76" t="s">
        <v>44</v>
      </c>
      <c r="C18" s="9" t="s">
        <v>30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78">
        <f>SUM(D19:O19)</f>
        <v>21.231255857544518</v>
      </c>
      <c r="Q18" s="83">
        <v>15</v>
      </c>
      <c r="R18" s="79">
        <f>P18+Q18</f>
        <v>36.23125585754452</v>
      </c>
      <c r="S18" s="81"/>
    </row>
    <row r="19" spans="1:19" ht="13.5">
      <c r="A19" s="74"/>
      <c r="B19" s="77"/>
      <c r="C19" s="9" t="s">
        <v>31</v>
      </c>
      <c r="D19" s="10">
        <f aca="true" t="shared" si="4" ref="D19:I19">(22.5/11)*(($J$6+1)-D18)/$J$6</f>
        <v>2.0559981255857545</v>
      </c>
      <c r="E19" s="10">
        <f t="shared" si="4"/>
        <v>2.0559981255857545</v>
      </c>
      <c r="F19" s="10">
        <f t="shared" si="4"/>
        <v>2.0559981255857545</v>
      </c>
      <c r="G19" s="10">
        <f t="shared" si="4"/>
        <v>2.0559981255857545</v>
      </c>
      <c r="H19" s="10">
        <f t="shared" si="4"/>
        <v>2.0559981255857545</v>
      </c>
      <c r="I19" s="10">
        <f t="shared" si="4"/>
        <v>2.0559981255857545</v>
      </c>
      <c r="J19" s="10">
        <f>IF(J18=1,22.5/11,IF(J18=2,20/11,10/11))</f>
        <v>0.9090909090909091</v>
      </c>
      <c r="K19" s="10">
        <f>IF(K18=1,22.5/11,IF(K18=2,20/11,10/11))</f>
        <v>0.9090909090909091</v>
      </c>
      <c r="L19" s="10">
        <f>IF(L18=1,22.5/11,IF(L18=2,20/11,10/11))</f>
        <v>0.9090909090909091</v>
      </c>
      <c r="M19" s="10">
        <f>(22.5/11)*(($J$6+1)-M18)/$J$6</f>
        <v>2.0559981255857545</v>
      </c>
      <c r="N19" s="10">
        <f>(22.5/11)*(($J$6+1)-N18)/$J$6</f>
        <v>2.0559981255857545</v>
      </c>
      <c r="O19" s="10">
        <f>(22.5/11)*(($J$6+1)-O18)/$J$6</f>
        <v>2.0559981255857545</v>
      </c>
      <c r="P19" s="78"/>
      <c r="Q19" s="84"/>
      <c r="R19" s="80"/>
      <c r="S19" s="81"/>
    </row>
    <row r="20" spans="1:19" ht="13.5">
      <c r="A20" s="74"/>
      <c r="B20" s="76" t="s">
        <v>45</v>
      </c>
      <c r="C20" s="9" t="s">
        <v>30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78">
        <f>SUM(D21:O21)</f>
        <v>24.67197750702906</v>
      </c>
      <c r="Q20" s="79">
        <v>15</v>
      </c>
      <c r="R20" s="79">
        <f>P20+Q20</f>
        <v>39.671977507029055</v>
      </c>
      <c r="S20" s="81"/>
    </row>
    <row r="21" spans="1:19" ht="14.25" thickBot="1">
      <c r="A21" s="85"/>
      <c r="B21" s="86"/>
      <c r="C21" s="24" t="s">
        <v>31</v>
      </c>
      <c r="D21" s="27">
        <f aca="true" t="shared" si="5" ref="D21:O21">(22.5/11)*(($N$6+1)-D20)/$N$6</f>
        <v>2.0559981255857545</v>
      </c>
      <c r="E21" s="27">
        <f t="shared" si="5"/>
        <v>2.0559981255857545</v>
      </c>
      <c r="F21" s="27">
        <f t="shared" si="5"/>
        <v>2.0559981255857545</v>
      </c>
      <c r="G21" s="27">
        <f t="shared" si="5"/>
        <v>2.0559981255857545</v>
      </c>
      <c r="H21" s="27">
        <f t="shared" si="5"/>
        <v>2.0559981255857545</v>
      </c>
      <c r="I21" s="27">
        <f t="shared" si="5"/>
        <v>2.0559981255857545</v>
      </c>
      <c r="J21" s="27">
        <f t="shared" si="5"/>
        <v>2.0559981255857545</v>
      </c>
      <c r="K21" s="27">
        <f t="shared" si="5"/>
        <v>2.0559981255857545</v>
      </c>
      <c r="L21" s="27">
        <f t="shared" si="5"/>
        <v>2.0559981255857545</v>
      </c>
      <c r="M21" s="27">
        <f t="shared" si="5"/>
        <v>2.0559981255857545</v>
      </c>
      <c r="N21" s="27">
        <f t="shared" si="5"/>
        <v>2.0559981255857545</v>
      </c>
      <c r="O21" s="27">
        <f t="shared" si="5"/>
        <v>2.0559981255857545</v>
      </c>
      <c r="P21" s="78"/>
      <c r="Q21" s="87"/>
      <c r="R21" s="80"/>
      <c r="S21" s="82"/>
    </row>
    <row r="22" spans="1:19" ht="14.2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3.5">
      <c r="A23" s="88" t="s">
        <v>48</v>
      </c>
      <c r="B23" s="89"/>
      <c r="C23" s="89"/>
      <c r="D23" s="89"/>
      <c r="E23" s="90" t="s">
        <v>17</v>
      </c>
      <c r="F23" s="91"/>
      <c r="G23" s="90" t="s">
        <v>18</v>
      </c>
      <c r="H23" s="91" t="s">
        <v>18</v>
      </c>
      <c r="I23" s="90" t="s">
        <v>46</v>
      </c>
      <c r="J23" s="91"/>
      <c r="K23" s="90" t="s">
        <v>47</v>
      </c>
      <c r="L23" s="91"/>
      <c r="M23" s="90" t="s">
        <v>31</v>
      </c>
      <c r="N23" s="92"/>
      <c r="O23" s="92"/>
      <c r="P23" s="91"/>
      <c r="Q23" s="93" t="s">
        <v>19</v>
      </c>
      <c r="R23" s="94"/>
      <c r="S23" s="95"/>
    </row>
    <row r="24" spans="1:19" ht="13.5">
      <c r="A24" s="96" t="s">
        <v>0</v>
      </c>
      <c r="B24" s="80"/>
      <c r="C24" s="80"/>
      <c r="D24" s="80"/>
      <c r="E24" s="97">
        <v>0</v>
      </c>
      <c r="F24" s="98"/>
      <c r="G24" s="97">
        <v>0</v>
      </c>
      <c r="H24" s="98"/>
      <c r="I24" s="97">
        <v>0</v>
      </c>
      <c r="J24" s="98"/>
      <c r="K24" s="97">
        <v>0</v>
      </c>
      <c r="L24" s="98"/>
      <c r="M24" s="97">
        <f>IF(E24+INT((G24+I24+K24)/3)&gt;=6,2.4,IF(E24+INT((G24+I24+K24)/3)&gt;=5,3,IF(E24+INT((G24+I24+K24)/3)&gt;=4,3.6,IF(E24+INT((G24+I24+K24)/3)&gt;=3,4.2,IF(E24+INT((G24+I24+K24)/3)&gt;=2,4.8,IF(E24+INT((G24+I24+K24)/3)&gt;=1,5.4,6))))))</f>
        <v>6</v>
      </c>
      <c r="N24" s="99"/>
      <c r="O24" s="99"/>
      <c r="P24" s="98"/>
      <c r="Q24" s="108">
        <f>SUM(M24:P26)</f>
        <v>20</v>
      </c>
      <c r="R24" s="109"/>
      <c r="S24" s="110"/>
    </row>
    <row r="25" spans="1:19" ht="13.5">
      <c r="A25" s="96" t="s">
        <v>1</v>
      </c>
      <c r="B25" s="80"/>
      <c r="C25" s="80"/>
      <c r="D25" s="80"/>
      <c r="E25" s="97">
        <v>0</v>
      </c>
      <c r="F25" s="98"/>
      <c r="G25" s="97">
        <v>1</v>
      </c>
      <c r="H25" s="98"/>
      <c r="I25" s="97">
        <v>0</v>
      </c>
      <c r="J25" s="98"/>
      <c r="K25" s="97">
        <v>0</v>
      </c>
      <c r="L25" s="98"/>
      <c r="M25" s="97">
        <f>IF(E25+INT((G25+I25+K25)/3)&gt;=6,2.4,IF(E25+INT((G25+I25+K25)/3)&gt;=5,38,IF(E25+INT((G25+I25+K25)/3)&gt;=4,3.6,IF(E25+INT((G25+I25+K25)/3)&gt;=3,4.2,IF(E25+INT((G25+I25+K25)/3)&gt;=2,4,IF(E25+INT((G25+I25+K25)/3)&gt;=1,5.4,7))))))</f>
        <v>7</v>
      </c>
      <c r="N25" s="99"/>
      <c r="O25" s="99"/>
      <c r="P25" s="98"/>
      <c r="Q25" s="111"/>
      <c r="R25" s="112"/>
      <c r="S25" s="113"/>
    </row>
    <row r="26" spans="1:19" ht="14.25" thickBot="1">
      <c r="A26" s="100" t="s">
        <v>2</v>
      </c>
      <c r="B26" s="101"/>
      <c r="C26" s="101"/>
      <c r="D26" s="101"/>
      <c r="E26" s="102">
        <v>0</v>
      </c>
      <c r="F26" s="103"/>
      <c r="G26" s="102">
        <v>0</v>
      </c>
      <c r="H26" s="103"/>
      <c r="I26" s="102">
        <v>0</v>
      </c>
      <c r="J26" s="103"/>
      <c r="K26" s="102">
        <v>0</v>
      </c>
      <c r="L26" s="103"/>
      <c r="M26" s="102">
        <f>IF(E26+INT((G26+I26+K26)/3)&gt;=6,2.4,IF(E26+INT((G26+I26+K26)/3)&gt;=5,38,IF(E26+INT((G26+I26+K26)/3)&gt;=4,3.6,IF(E26+INT((G26+I26+K26)/3)&gt;=3,4.2,IF(E26+INT((G26+I26+K26)/3)&gt;=2,4,IF(E26+INT((G26+I26+K26)/3)&gt;=1,5.4,7))))))</f>
        <v>7</v>
      </c>
      <c r="N26" s="104"/>
      <c r="O26" s="104"/>
      <c r="P26" s="103"/>
      <c r="Q26" s="114"/>
      <c r="R26" s="115"/>
      <c r="S26" s="116"/>
    </row>
    <row r="27" spans="1:19" ht="14.25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3.5">
      <c r="A28" s="105" t="s">
        <v>27</v>
      </c>
      <c r="B28" s="106"/>
      <c r="C28" s="106"/>
      <c r="D28" s="106"/>
      <c r="E28" s="107"/>
      <c r="F28" s="90" t="s">
        <v>25</v>
      </c>
      <c r="G28" s="92"/>
      <c r="H28" s="92"/>
      <c r="I28" s="92"/>
      <c r="J28" s="92"/>
      <c r="K28" s="92"/>
      <c r="L28" s="92"/>
      <c r="M28" s="92"/>
      <c r="N28" s="91"/>
      <c r="O28" s="69" t="s">
        <v>19</v>
      </c>
      <c r="P28" s="69"/>
      <c r="Q28" s="69"/>
      <c r="R28" s="69" t="s">
        <v>20</v>
      </c>
      <c r="S28" s="72"/>
    </row>
    <row r="29" spans="1:19" ht="13.5">
      <c r="A29" s="118" t="s">
        <v>26</v>
      </c>
      <c r="B29" s="119"/>
      <c r="C29" s="119"/>
      <c r="D29" s="119"/>
      <c r="E29" s="120"/>
      <c r="F29" s="71" t="s">
        <v>0</v>
      </c>
      <c r="G29" s="71"/>
      <c r="H29" s="71" t="s">
        <v>1</v>
      </c>
      <c r="I29" s="71"/>
      <c r="J29" s="122" t="s">
        <v>2</v>
      </c>
      <c r="K29" s="123"/>
      <c r="L29" s="122" t="s">
        <v>21</v>
      </c>
      <c r="M29" s="124"/>
      <c r="N29" s="123"/>
      <c r="O29" s="71"/>
      <c r="P29" s="71"/>
      <c r="Q29" s="71"/>
      <c r="R29" s="71"/>
      <c r="S29" s="117"/>
    </row>
    <row r="30" spans="1:19" ht="14.25" thickBot="1">
      <c r="A30" s="125" t="s">
        <v>22</v>
      </c>
      <c r="B30" s="126"/>
      <c r="C30" s="126"/>
      <c r="D30" s="126"/>
      <c r="E30" s="22">
        <v>60</v>
      </c>
      <c r="F30" s="102"/>
      <c r="G30" s="103"/>
      <c r="H30" s="102"/>
      <c r="I30" s="103"/>
      <c r="J30" s="102">
        <v>60</v>
      </c>
      <c r="K30" s="103"/>
      <c r="L30" s="127">
        <v>63</v>
      </c>
      <c r="M30" s="126"/>
      <c r="N30" s="128"/>
      <c r="O30" s="101">
        <f>IF(E30=20,IF(L30&gt;20,20,IF(L30&gt;=15,L30,IF(L30&lt;2,8,INT(L30/2)+8))),IF(L30&lt;5,8,IF(L30&gt;=60,20,INT((L30)/5)+8)))</f>
        <v>20</v>
      </c>
      <c r="P30" s="101"/>
      <c r="Q30" s="101"/>
      <c r="R30" s="101"/>
      <c r="S30" s="121"/>
    </row>
    <row r="31" spans="1:19" ht="14.25" thickBo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3.5">
      <c r="A32" s="105" t="s">
        <v>28</v>
      </c>
      <c r="B32" s="106"/>
      <c r="C32" s="106"/>
      <c r="D32" s="107"/>
      <c r="E32" s="25" t="s">
        <v>49</v>
      </c>
      <c r="F32" s="26"/>
      <c r="G32" s="25" t="s">
        <v>50</v>
      </c>
      <c r="H32" s="26"/>
      <c r="I32" s="93" t="s">
        <v>51</v>
      </c>
      <c r="J32" s="94"/>
      <c r="K32" s="95"/>
      <c r="L32" s="93" t="s">
        <v>52</v>
      </c>
      <c r="M32" s="94"/>
      <c r="N32" s="95"/>
      <c r="O32" s="11"/>
      <c r="P32" s="11"/>
      <c r="Q32" s="11"/>
      <c r="R32" s="11"/>
      <c r="S32" s="11"/>
    </row>
    <row r="33" spans="1:14" ht="13.5">
      <c r="A33" s="118"/>
      <c r="B33" s="119"/>
      <c r="C33" s="119"/>
      <c r="D33" s="120"/>
      <c r="E33" s="122" t="s">
        <v>23</v>
      </c>
      <c r="F33" s="123"/>
      <c r="G33" s="122" t="s">
        <v>53</v>
      </c>
      <c r="H33" s="123"/>
      <c r="I33" s="132"/>
      <c r="J33" s="133"/>
      <c r="K33" s="134"/>
      <c r="L33" s="132"/>
      <c r="M33" s="133"/>
      <c r="N33" s="134"/>
    </row>
    <row r="34" spans="1:14" ht="14.25" thickBot="1">
      <c r="A34" s="100" t="s">
        <v>24</v>
      </c>
      <c r="B34" s="101"/>
      <c r="C34" s="101"/>
      <c r="D34" s="101"/>
      <c r="E34" s="102">
        <v>3</v>
      </c>
      <c r="F34" s="103"/>
      <c r="G34" s="102"/>
      <c r="H34" s="103"/>
      <c r="I34" s="129">
        <f>IF((E34*0.5)&gt;4,4,(E34*0.5))+6</f>
        <v>7.5</v>
      </c>
      <c r="J34" s="130"/>
      <c r="K34" s="131"/>
      <c r="L34" s="129">
        <f>IF(IF((IF((H34*0.5)&gt;4,4,(H34*0.5))+6)&gt;10,10,I34+(G34*0.1))&gt;10,10,IF((IF((H34*0.5)&gt;4,4,(H34*0.5))+6)&gt;10,10,I34+(G34*0.1)))</f>
        <v>7.5</v>
      </c>
      <c r="M34" s="130"/>
      <c r="N34" s="131"/>
    </row>
    <row r="35" spans="1:11" ht="13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100">
    <mergeCell ref="A34:D34"/>
    <mergeCell ref="E34:F34"/>
    <mergeCell ref="G34:H34"/>
    <mergeCell ref="I34:K34"/>
    <mergeCell ref="L34:N34"/>
    <mergeCell ref="R30:S30"/>
    <mergeCell ref="A32:D33"/>
    <mergeCell ref="I32:K33"/>
    <mergeCell ref="L32:N33"/>
    <mergeCell ref="E33:F33"/>
    <mergeCell ref="G33:H33"/>
    <mergeCell ref="A30:D30"/>
    <mergeCell ref="F30:G30"/>
    <mergeCell ref="H30:I30"/>
    <mergeCell ref="J30:K30"/>
    <mergeCell ref="L30:N30"/>
    <mergeCell ref="O30:Q30"/>
    <mergeCell ref="R28:S29"/>
    <mergeCell ref="A29:E29"/>
    <mergeCell ref="F29:G29"/>
    <mergeCell ref="H29:I29"/>
    <mergeCell ref="J29:K29"/>
    <mergeCell ref="L29:N29"/>
    <mergeCell ref="I26:J26"/>
    <mergeCell ref="K26:L26"/>
    <mergeCell ref="M26:P26"/>
    <mergeCell ref="A28:E28"/>
    <mergeCell ref="F28:N28"/>
    <mergeCell ref="O28:Q29"/>
    <mergeCell ref="Q24:S26"/>
    <mergeCell ref="A25:D25"/>
    <mergeCell ref="E25:F25"/>
    <mergeCell ref="G25:H25"/>
    <mergeCell ref="I25:J25"/>
    <mergeCell ref="K25:L25"/>
    <mergeCell ref="M25:P25"/>
    <mergeCell ref="A26:D26"/>
    <mergeCell ref="E26:F26"/>
    <mergeCell ref="G26:H26"/>
    <mergeCell ref="A24:D24"/>
    <mergeCell ref="E24:F24"/>
    <mergeCell ref="G24:H24"/>
    <mergeCell ref="I24:J24"/>
    <mergeCell ref="K24:L24"/>
    <mergeCell ref="M24:P24"/>
    <mergeCell ref="R20:R21"/>
    <mergeCell ref="A23:D23"/>
    <mergeCell ref="E23:F23"/>
    <mergeCell ref="G23:H23"/>
    <mergeCell ref="I23:J23"/>
    <mergeCell ref="K23:L23"/>
    <mergeCell ref="M23:P23"/>
    <mergeCell ref="Q23:S23"/>
    <mergeCell ref="Q16:Q17"/>
    <mergeCell ref="R16:R17"/>
    <mergeCell ref="A18:A21"/>
    <mergeCell ref="B18:B19"/>
    <mergeCell ref="P18:P19"/>
    <mergeCell ref="Q18:Q19"/>
    <mergeCell ref="R18:R19"/>
    <mergeCell ref="B20:B21"/>
    <mergeCell ref="P20:P21"/>
    <mergeCell ref="Q20:Q21"/>
    <mergeCell ref="P12:P13"/>
    <mergeCell ref="Q12:Q13"/>
    <mergeCell ref="R12:R13"/>
    <mergeCell ref="A14:A17"/>
    <mergeCell ref="B14:B15"/>
    <mergeCell ref="P14:P15"/>
    <mergeCell ref="Q14:Q15"/>
    <mergeCell ref="R14:R15"/>
    <mergeCell ref="B16:B17"/>
    <mergeCell ref="P16:P17"/>
    <mergeCell ref="Q6:S6"/>
    <mergeCell ref="A8:B9"/>
    <mergeCell ref="D8:S8"/>
    <mergeCell ref="A10:A13"/>
    <mergeCell ref="B10:B11"/>
    <mergeCell ref="P10:P11"/>
    <mergeCell ref="Q10:Q11"/>
    <mergeCell ref="R10:R11"/>
    <mergeCell ref="S10:S21"/>
    <mergeCell ref="B12:B13"/>
    <mergeCell ref="A4:B6"/>
    <mergeCell ref="C4:D6"/>
    <mergeCell ref="E4:G6"/>
    <mergeCell ref="J4:L4"/>
    <mergeCell ref="N4:P4"/>
    <mergeCell ref="Q4:S5"/>
    <mergeCell ref="J5:L5"/>
    <mergeCell ref="N5:P5"/>
    <mergeCell ref="J6:L6"/>
    <mergeCell ref="N6:P6"/>
    <mergeCell ref="A1:S1"/>
    <mergeCell ref="A3:B3"/>
    <mergeCell ref="C3:D3"/>
    <mergeCell ref="E3:G3"/>
    <mergeCell ref="J3:L3"/>
    <mergeCell ref="N3:P3"/>
    <mergeCell ref="Q3:S3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3">
      <selection activeCell="E34" sqref="E34:F34"/>
    </sheetView>
  </sheetViews>
  <sheetFormatPr defaultColWidth="8.88671875" defaultRowHeight="13.5"/>
  <sheetData>
    <row r="1" spans="1:19" ht="27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ht="19.5" thickBot="1">
      <c r="B2" s="12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2"/>
      <c r="Q2" s="2"/>
      <c r="R2" s="2"/>
      <c r="S2" s="2"/>
    </row>
    <row r="3" spans="1:19" ht="23.25" thickBot="1">
      <c r="A3" s="29" t="s">
        <v>40</v>
      </c>
      <c r="B3" s="30"/>
      <c r="C3" s="29" t="s">
        <v>41</v>
      </c>
      <c r="D3" s="30"/>
      <c r="E3" s="29" t="s">
        <v>42</v>
      </c>
      <c r="F3" s="31"/>
      <c r="G3" s="30"/>
      <c r="H3" s="20" t="s">
        <v>29</v>
      </c>
      <c r="I3" s="21" t="s">
        <v>32</v>
      </c>
      <c r="J3" s="32" t="s">
        <v>33</v>
      </c>
      <c r="K3" s="33"/>
      <c r="L3" s="34"/>
      <c r="M3" s="21" t="s">
        <v>32</v>
      </c>
      <c r="N3" s="33" t="s">
        <v>33</v>
      </c>
      <c r="O3" s="33"/>
      <c r="P3" s="34"/>
      <c r="Q3" s="35" t="s">
        <v>39</v>
      </c>
      <c r="R3" s="36"/>
      <c r="S3" s="37"/>
    </row>
    <row r="4" spans="1:19" ht="14.25" thickBot="1">
      <c r="A4" s="38">
        <v>3</v>
      </c>
      <c r="B4" s="39"/>
      <c r="C4" s="38"/>
      <c r="D4" s="39"/>
      <c r="E4" s="38"/>
      <c r="F4" s="44"/>
      <c r="G4" s="39"/>
      <c r="H4" s="18">
        <v>1</v>
      </c>
      <c r="I4" s="19">
        <v>1</v>
      </c>
      <c r="J4" s="47">
        <v>197</v>
      </c>
      <c r="K4" s="48"/>
      <c r="L4" s="49"/>
      <c r="M4" s="19">
        <v>2</v>
      </c>
      <c r="N4" s="50">
        <v>194</v>
      </c>
      <c r="O4" s="51"/>
      <c r="P4" s="52"/>
      <c r="Q4" s="53">
        <f>S10+Q24+O30+L34</f>
        <v>191.38730467070218</v>
      </c>
      <c r="R4" s="54"/>
      <c r="S4" s="55"/>
    </row>
    <row r="5" spans="1:19" ht="14.25" thickBot="1">
      <c r="A5" s="40"/>
      <c r="B5" s="41"/>
      <c r="C5" s="40"/>
      <c r="D5" s="41"/>
      <c r="E5" s="40"/>
      <c r="F5" s="45"/>
      <c r="G5" s="41"/>
      <c r="H5" s="16">
        <v>2</v>
      </c>
      <c r="I5" s="17">
        <v>1</v>
      </c>
      <c r="J5" s="56">
        <v>199</v>
      </c>
      <c r="K5" s="57"/>
      <c r="L5" s="58"/>
      <c r="M5" s="17">
        <v>2</v>
      </c>
      <c r="N5" s="56">
        <v>198</v>
      </c>
      <c r="O5" s="57"/>
      <c r="P5" s="58"/>
      <c r="Q5" s="53"/>
      <c r="R5" s="54"/>
      <c r="S5" s="55"/>
    </row>
    <row r="6" spans="1:19" ht="14.25" thickBot="1">
      <c r="A6" s="42"/>
      <c r="B6" s="43"/>
      <c r="C6" s="42"/>
      <c r="D6" s="43"/>
      <c r="E6" s="42"/>
      <c r="F6" s="46"/>
      <c r="G6" s="43"/>
      <c r="H6" s="14">
        <v>3</v>
      </c>
      <c r="I6" s="15">
        <v>1</v>
      </c>
      <c r="J6" s="59">
        <v>194</v>
      </c>
      <c r="K6" s="60"/>
      <c r="L6" s="61"/>
      <c r="M6" s="15">
        <v>2</v>
      </c>
      <c r="N6" s="62">
        <v>194</v>
      </c>
      <c r="O6" s="63"/>
      <c r="P6" s="64"/>
      <c r="Q6" s="65" t="s">
        <v>36</v>
      </c>
      <c r="R6" s="66"/>
      <c r="S6" s="67"/>
    </row>
    <row r="7" ht="14.25" thickBot="1"/>
    <row r="8" spans="1:19" ht="13.5">
      <c r="A8" s="68" t="s">
        <v>3</v>
      </c>
      <c r="B8" s="69"/>
      <c r="C8" s="4"/>
      <c r="D8" s="69" t="s">
        <v>35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2"/>
    </row>
    <row r="9" spans="1:19" ht="40.5">
      <c r="A9" s="70"/>
      <c r="B9" s="71"/>
      <c r="C9" s="6"/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37</v>
      </c>
      <c r="J9" s="6" t="s">
        <v>9</v>
      </c>
      <c r="K9" s="6" t="s">
        <v>10</v>
      </c>
      <c r="L9" s="6" t="s">
        <v>11</v>
      </c>
      <c r="M9" s="7" t="s">
        <v>12</v>
      </c>
      <c r="N9" s="7" t="s">
        <v>54</v>
      </c>
      <c r="O9" s="6" t="s">
        <v>38</v>
      </c>
      <c r="P9" s="7" t="s">
        <v>13</v>
      </c>
      <c r="Q9" s="7" t="s">
        <v>14</v>
      </c>
      <c r="R9" s="7" t="s">
        <v>15</v>
      </c>
      <c r="S9" s="8" t="s">
        <v>16</v>
      </c>
    </row>
    <row r="10" spans="1:19" ht="13.5">
      <c r="A10" s="73" t="s">
        <v>0</v>
      </c>
      <c r="B10" s="76" t="s">
        <v>44</v>
      </c>
      <c r="C10" s="9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78">
        <f>SUM(D11:M11)+MAX(N11,O11)</f>
        <v>7.396862021227503</v>
      </c>
      <c r="Q10" s="79">
        <v>6</v>
      </c>
      <c r="R10" s="79">
        <f>P10+Q10</f>
        <v>13.396862021227502</v>
      </c>
      <c r="S10" s="81">
        <f>SUM(R10:R21)</f>
        <v>142.88730467070218</v>
      </c>
    </row>
    <row r="11" spans="1:19" ht="13.5">
      <c r="A11" s="74"/>
      <c r="B11" s="77"/>
      <c r="C11" s="9" t="s">
        <v>31</v>
      </c>
      <c r="D11" s="10">
        <f>(9/11)*(($J$4+1)-D10)/$J$4</f>
        <v>0.8223350253807107</v>
      </c>
      <c r="E11" s="10">
        <f aca="true" t="shared" si="0" ref="E11:O11">(9/11)*(($J$4+1)-E10)/$J$4</f>
        <v>0.8223350253807107</v>
      </c>
      <c r="F11" s="10">
        <f t="shared" si="0"/>
        <v>0.8223350253807107</v>
      </c>
      <c r="G11" s="10">
        <f t="shared" si="0"/>
        <v>0.8223350253807107</v>
      </c>
      <c r="H11" s="10">
        <f t="shared" si="0"/>
        <v>0.8223350253807107</v>
      </c>
      <c r="I11" s="10">
        <f t="shared" si="0"/>
        <v>0.8223350253807107</v>
      </c>
      <c r="J11" s="10">
        <f>IF(J10=1,9/11,IF(J10=2,6/11,3/11))</f>
        <v>0.2727272727272727</v>
      </c>
      <c r="K11" s="10">
        <f>IF(K10=1,9/11,IF(K10=2,6/11,3/11))</f>
        <v>0.2727272727272727</v>
      </c>
      <c r="L11" s="10">
        <f>IF(L10=1,9/11,IF(L10=2,6/11,3/11))</f>
        <v>0.2727272727272727</v>
      </c>
      <c r="M11" s="10">
        <f t="shared" si="0"/>
        <v>0.8223350253807107</v>
      </c>
      <c r="N11" s="10">
        <f t="shared" si="0"/>
        <v>0.8223350253807107</v>
      </c>
      <c r="O11" s="10">
        <f t="shared" si="0"/>
        <v>0.8223350253807107</v>
      </c>
      <c r="P11" s="78"/>
      <c r="Q11" s="79"/>
      <c r="R11" s="80"/>
      <c r="S11" s="81"/>
    </row>
    <row r="12" spans="1:19" ht="13.5">
      <c r="A12" s="74"/>
      <c r="B12" s="76" t="s">
        <v>45</v>
      </c>
      <c r="C12" s="9" t="s">
        <v>30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78">
        <f>SUM(D13:M13)+MAX(N13,O13)</f>
        <v>7.397375820056231</v>
      </c>
      <c r="Q12" s="83">
        <v>6</v>
      </c>
      <c r="R12" s="79">
        <f>P12+Q12</f>
        <v>13.397375820056231</v>
      </c>
      <c r="S12" s="81"/>
    </row>
    <row r="13" spans="1:19" ht="13.5">
      <c r="A13" s="75"/>
      <c r="B13" s="77"/>
      <c r="C13" s="9" t="s">
        <v>31</v>
      </c>
      <c r="D13" s="10">
        <f>(9/11)*(($N$4+1)-D12)/$N$4</f>
        <v>0.8223992502343018</v>
      </c>
      <c r="E13" s="10">
        <f aca="true" t="shared" si="1" ref="E13:O13">(9/11)*(($N$4+1)-E12)/$N$4</f>
        <v>0.8223992502343018</v>
      </c>
      <c r="F13" s="10">
        <f t="shared" si="1"/>
        <v>0.8223992502343018</v>
      </c>
      <c r="G13" s="10">
        <f t="shared" si="1"/>
        <v>0.8223992502343018</v>
      </c>
      <c r="H13" s="10">
        <f t="shared" si="1"/>
        <v>0.8223992502343018</v>
      </c>
      <c r="I13" s="10">
        <f t="shared" si="1"/>
        <v>0.8223992502343018</v>
      </c>
      <c r="J13" s="10">
        <f>IF(J12=1,9/11,IF(J12=2,6/11,3/11))</f>
        <v>0.2727272727272727</v>
      </c>
      <c r="K13" s="10">
        <f>IF(K12=1,9/11,IF(K12=2,6/11,3/11))</f>
        <v>0.2727272727272727</v>
      </c>
      <c r="L13" s="10">
        <f>IF(L12=1,9/11,IF(L12=2,6/11,3/11))</f>
        <v>0.2727272727272727</v>
      </c>
      <c r="M13" s="10">
        <f t="shared" si="1"/>
        <v>0.8223992502343018</v>
      </c>
      <c r="N13" s="10">
        <f t="shared" si="1"/>
        <v>0.8223992502343018</v>
      </c>
      <c r="O13" s="10">
        <f t="shared" si="1"/>
        <v>0.8223992502343018</v>
      </c>
      <c r="P13" s="78"/>
      <c r="Q13" s="84"/>
      <c r="R13" s="80"/>
      <c r="S13" s="81"/>
    </row>
    <row r="14" spans="1:19" ht="13.5">
      <c r="A14" s="73" t="s">
        <v>1</v>
      </c>
      <c r="B14" s="76" t="s">
        <v>44</v>
      </c>
      <c r="C14" s="9" t="s">
        <v>30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78">
        <f>SUM(D15:M15)+MAX(N15,O15)</f>
        <v>11.094792142530835</v>
      </c>
      <c r="Q14" s="83">
        <v>9</v>
      </c>
      <c r="R14" s="79">
        <f>P14+Q14</f>
        <v>20.094792142530835</v>
      </c>
      <c r="S14" s="81"/>
    </row>
    <row r="15" spans="1:19" ht="13.5">
      <c r="A15" s="74"/>
      <c r="B15" s="77"/>
      <c r="C15" s="9" t="s">
        <v>31</v>
      </c>
      <c r="D15" s="10">
        <f>(13.5/11)*(($J$5+1)-D14)/$J$5</f>
        <v>1.2334399269072636</v>
      </c>
      <c r="E15" s="10">
        <f aca="true" t="shared" si="2" ref="E15:O15">(13.5/11)*(($J$5+1)-E14)/$J$5</f>
        <v>1.2334399269072636</v>
      </c>
      <c r="F15" s="10">
        <f t="shared" si="2"/>
        <v>1.2334399269072636</v>
      </c>
      <c r="G15" s="10">
        <f t="shared" si="2"/>
        <v>1.2334399269072636</v>
      </c>
      <c r="H15" s="10">
        <f t="shared" si="2"/>
        <v>1.2334399269072636</v>
      </c>
      <c r="I15" s="10">
        <f t="shared" si="2"/>
        <v>1.2334399269072636</v>
      </c>
      <c r="J15" s="10">
        <f>IF(J14=1,13.5/11,IF(J14=2,9/11,4.5/11))</f>
        <v>0.4090909090909091</v>
      </c>
      <c r="K15" s="10">
        <f>IF(K14=1,13.5/11,IF(K14=2,9/11,4.5/11))</f>
        <v>0.4090909090909091</v>
      </c>
      <c r="L15" s="10">
        <f>IF(L14=1,13.5/11,IF(L14=2,9/11,4.5/11))</f>
        <v>0.4090909090909091</v>
      </c>
      <c r="M15" s="10">
        <f t="shared" si="2"/>
        <v>1.2334399269072636</v>
      </c>
      <c r="N15" s="10">
        <f t="shared" si="2"/>
        <v>1.2334399269072636</v>
      </c>
      <c r="O15" s="10">
        <f t="shared" si="2"/>
        <v>1.2334399269072636</v>
      </c>
      <c r="P15" s="78"/>
      <c r="Q15" s="84"/>
      <c r="R15" s="80"/>
      <c r="S15" s="81"/>
    </row>
    <row r="16" spans="1:19" ht="13.5">
      <c r="A16" s="74"/>
      <c r="B16" s="76" t="s">
        <v>45</v>
      </c>
      <c r="C16" s="9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78">
        <f>SUM(D17:M17)+MAX(N17,O17)</f>
        <v>11.095041322314051</v>
      </c>
      <c r="Q16" s="83">
        <v>9</v>
      </c>
      <c r="R16" s="79">
        <f>P16+Q16</f>
        <v>20.095041322314053</v>
      </c>
      <c r="S16" s="81"/>
    </row>
    <row r="17" spans="1:19" ht="13.5">
      <c r="A17" s="75"/>
      <c r="B17" s="77"/>
      <c r="C17" s="9" t="s">
        <v>31</v>
      </c>
      <c r="D17" s="10">
        <f>(13.5/11)*(($N$5+1)-D16)/$N$5</f>
        <v>1.2334710743801653</v>
      </c>
      <c r="E17" s="10">
        <f aca="true" t="shared" si="3" ref="E17:O17">(13.5/11)*(($N$5+1)-E16)/$N$5</f>
        <v>1.2334710743801653</v>
      </c>
      <c r="F17" s="10">
        <f t="shared" si="3"/>
        <v>1.2334710743801653</v>
      </c>
      <c r="G17" s="10">
        <f t="shared" si="3"/>
        <v>1.2334710743801653</v>
      </c>
      <c r="H17" s="10">
        <f t="shared" si="3"/>
        <v>1.2334710743801653</v>
      </c>
      <c r="I17" s="10">
        <f t="shared" si="3"/>
        <v>1.2334710743801653</v>
      </c>
      <c r="J17" s="10">
        <f>IF(J16=1,13.5/11,IF(J16=2,9/11,4.5/11))</f>
        <v>0.4090909090909091</v>
      </c>
      <c r="K17" s="10">
        <f>IF(K16=1,13.5/11,IF(K16=2,9/11,4.5/11))</f>
        <v>0.4090909090909091</v>
      </c>
      <c r="L17" s="10">
        <f>IF(L16=1,13.5/11,IF(L16=2,9/11,4.5/11))</f>
        <v>0.4090909090909091</v>
      </c>
      <c r="M17" s="10">
        <f t="shared" si="3"/>
        <v>1.2334710743801653</v>
      </c>
      <c r="N17" s="10">
        <f t="shared" si="3"/>
        <v>1.2334710743801653</v>
      </c>
      <c r="O17" s="10">
        <f t="shared" si="3"/>
        <v>1.2334710743801653</v>
      </c>
      <c r="P17" s="78"/>
      <c r="Q17" s="84"/>
      <c r="R17" s="80"/>
      <c r="S17" s="81"/>
    </row>
    <row r="18" spans="1:19" ht="13.5">
      <c r="A18" s="73" t="s">
        <v>43</v>
      </c>
      <c r="B18" s="76" t="s">
        <v>44</v>
      </c>
      <c r="C18" s="9" t="s">
        <v>30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78">
        <f>SUM(D19:O19)</f>
        <v>21.231255857544518</v>
      </c>
      <c r="Q18" s="83">
        <v>15</v>
      </c>
      <c r="R18" s="79">
        <f>P18+Q18</f>
        <v>36.23125585754452</v>
      </c>
      <c r="S18" s="81"/>
    </row>
    <row r="19" spans="1:19" ht="13.5">
      <c r="A19" s="74"/>
      <c r="B19" s="77"/>
      <c r="C19" s="9" t="s">
        <v>31</v>
      </c>
      <c r="D19" s="10">
        <f aca="true" t="shared" si="4" ref="D19:I19">(22.5/11)*(($J$6+1)-D18)/$J$6</f>
        <v>2.0559981255857545</v>
      </c>
      <c r="E19" s="10">
        <f t="shared" si="4"/>
        <v>2.0559981255857545</v>
      </c>
      <c r="F19" s="10">
        <f t="shared" si="4"/>
        <v>2.0559981255857545</v>
      </c>
      <c r="G19" s="10">
        <f t="shared" si="4"/>
        <v>2.0559981255857545</v>
      </c>
      <c r="H19" s="10">
        <f t="shared" si="4"/>
        <v>2.0559981255857545</v>
      </c>
      <c r="I19" s="10">
        <f t="shared" si="4"/>
        <v>2.0559981255857545</v>
      </c>
      <c r="J19" s="10">
        <f>IF(J18=1,22.5/11,IF(J18=2,20/11,10/11))</f>
        <v>0.9090909090909091</v>
      </c>
      <c r="K19" s="10">
        <f>IF(K18=1,22.5/11,IF(K18=2,20/11,10/11))</f>
        <v>0.9090909090909091</v>
      </c>
      <c r="L19" s="10">
        <f>IF(L18=1,22.5/11,IF(L18=2,20/11,10/11))</f>
        <v>0.9090909090909091</v>
      </c>
      <c r="M19" s="10">
        <f>(22.5/11)*(($J$6+1)-M18)/$J$6</f>
        <v>2.0559981255857545</v>
      </c>
      <c r="N19" s="10">
        <f>(22.5/11)*(($J$6+1)-N18)/$J$6</f>
        <v>2.0559981255857545</v>
      </c>
      <c r="O19" s="10">
        <f>(22.5/11)*(($J$6+1)-O18)/$J$6</f>
        <v>2.0559981255857545</v>
      </c>
      <c r="P19" s="78"/>
      <c r="Q19" s="84"/>
      <c r="R19" s="80"/>
      <c r="S19" s="81"/>
    </row>
    <row r="20" spans="1:19" ht="13.5">
      <c r="A20" s="74"/>
      <c r="B20" s="76" t="s">
        <v>45</v>
      </c>
      <c r="C20" s="9" t="s">
        <v>30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78">
        <f>SUM(D21:O21)</f>
        <v>24.67197750702906</v>
      </c>
      <c r="Q20" s="79">
        <v>15</v>
      </c>
      <c r="R20" s="79">
        <f>P20+Q20</f>
        <v>39.671977507029055</v>
      </c>
      <c r="S20" s="81"/>
    </row>
    <row r="21" spans="1:19" ht="14.25" thickBot="1">
      <c r="A21" s="85"/>
      <c r="B21" s="86"/>
      <c r="C21" s="24" t="s">
        <v>31</v>
      </c>
      <c r="D21" s="27">
        <f aca="true" t="shared" si="5" ref="D21:O21">(22.5/11)*(($N$6+1)-D20)/$N$6</f>
        <v>2.0559981255857545</v>
      </c>
      <c r="E21" s="27">
        <f t="shared" si="5"/>
        <v>2.0559981255857545</v>
      </c>
      <c r="F21" s="27">
        <f t="shared" si="5"/>
        <v>2.0559981255857545</v>
      </c>
      <c r="G21" s="27">
        <f t="shared" si="5"/>
        <v>2.0559981255857545</v>
      </c>
      <c r="H21" s="27">
        <f t="shared" si="5"/>
        <v>2.0559981255857545</v>
      </c>
      <c r="I21" s="27">
        <f t="shared" si="5"/>
        <v>2.0559981255857545</v>
      </c>
      <c r="J21" s="27">
        <f t="shared" si="5"/>
        <v>2.0559981255857545</v>
      </c>
      <c r="K21" s="27">
        <f t="shared" si="5"/>
        <v>2.0559981255857545</v>
      </c>
      <c r="L21" s="27">
        <f t="shared" si="5"/>
        <v>2.0559981255857545</v>
      </c>
      <c r="M21" s="27">
        <f t="shared" si="5"/>
        <v>2.0559981255857545</v>
      </c>
      <c r="N21" s="27">
        <f t="shared" si="5"/>
        <v>2.0559981255857545</v>
      </c>
      <c r="O21" s="27">
        <f t="shared" si="5"/>
        <v>2.0559981255857545</v>
      </c>
      <c r="P21" s="78"/>
      <c r="Q21" s="87"/>
      <c r="R21" s="80"/>
      <c r="S21" s="82"/>
    </row>
    <row r="22" spans="1:19" ht="14.2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3.5">
      <c r="A23" s="88" t="s">
        <v>48</v>
      </c>
      <c r="B23" s="89"/>
      <c r="C23" s="89"/>
      <c r="D23" s="89"/>
      <c r="E23" s="90" t="s">
        <v>17</v>
      </c>
      <c r="F23" s="91"/>
      <c r="G23" s="90" t="s">
        <v>18</v>
      </c>
      <c r="H23" s="91" t="s">
        <v>18</v>
      </c>
      <c r="I23" s="90" t="s">
        <v>46</v>
      </c>
      <c r="J23" s="91"/>
      <c r="K23" s="90" t="s">
        <v>47</v>
      </c>
      <c r="L23" s="91"/>
      <c r="M23" s="90" t="s">
        <v>31</v>
      </c>
      <c r="N23" s="92"/>
      <c r="O23" s="92"/>
      <c r="P23" s="91"/>
      <c r="Q23" s="93" t="s">
        <v>19</v>
      </c>
      <c r="R23" s="94"/>
      <c r="S23" s="95"/>
    </row>
    <row r="24" spans="1:19" ht="13.5">
      <c r="A24" s="96" t="s">
        <v>0</v>
      </c>
      <c r="B24" s="80"/>
      <c r="C24" s="80"/>
      <c r="D24" s="80"/>
      <c r="E24" s="97">
        <v>0</v>
      </c>
      <c r="F24" s="98"/>
      <c r="G24" s="97">
        <v>0</v>
      </c>
      <c r="H24" s="98"/>
      <c r="I24" s="97">
        <v>0</v>
      </c>
      <c r="J24" s="98"/>
      <c r="K24" s="97">
        <v>0</v>
      </c>
      <c r="L24" s="98"/>
      <c r="M24" s="97">
        <f>IF(E24+INT((G24+I24+K24)/3)&gt;=6,2.4,IF(E24+INT((G24+I24+K24)/3)&gt;=5,3,IF(E24+INT((G24+I24+K24)/3)&gt;=4,3.6,IF(E24+INT((G24+I24+K24)/3)&gt;=3,4.2,IF(E24+INT((G24+I24+K24)/3)&gt;=2,4.8,IF(E24+INT((G24+I24+K24)/3)&gt;=1,5.4,6))))))</f>
        <v>6</v>
      </c>
      <c r="N24" s="99"/>
      <c r="O24" s="99"/>
      <c r="P24" s="98"/>
      <c r="Q24" s="108">
        <f>SUM(M24:P26)</f>
        <v>20</v>
      </c>
      <c r="R24" s="109"/>
      <c r="S24" s="110"/>
    </row>
    <row r="25" spans="1:19" ht="13.5">
      <c r="A25" s="96" t="s">
        <v>1</v>
      </c>
      <c r="B25" s="80"/>
      <c r="C25" s="80"/>
      <c r="D25" s="80"/>
      <c r="E25" s="97">
        <v>0</v>
      </c>
      <c r="F25" s="98"/>
      <c r="G25" s="97">
        <v>0</v>
      </c>
      <c r="H25" s="98"/>
      <c r="I25" s="97">
        <v>0</v>
      </c>
      <c r="J25" s="98"/>
      <c r="K25" s="97">
        <v>0</v>
      </c>
      <c r="L25" s="98"/>
      <c r="M25" s="97">
        <f>IF(E25+INT((G25+I25+K25)/3)&gt;=6,2.4,IF(E25+INT((G25+I25+K25)/3)&gt;=5,38,IF(E25+INT((G25+I25+K25)/3)&gt;=4,3.6,IF(E25+INT((G25+I25+K25)/3)&gt;=3,4.2,IF(E25+INT((G25+I25+K25)/3)&gt;=2,4,IF(E25+INT((G25+I25+K25)/3)&gt;=1,5.4,7))))))</f>
        <v>7</v>
      </c>
      <c r="N25" s="99"/>
      <c r="O25" s="99"/>
      <c r="P25" s="98"/>
      <c r="Q25" s="111"/>
      <c r="R25" s="112"/>
      <c r="S25" s="113"/>
    </row>
    <row r="26" spans="1:19" ht="14.25" thickBot="1">
      <c r="A26" s="100" t="s">
        <v>2</v>
      </c>
      <c r="B26" s="101"/>
      <c r="C26" s="101"/>
      <c r="D26" s="101"/>
      <c r="E26" s="102">
        <v>0</v>
      </c>
      <c r="F26" s="103"/>
      <c r="G26" s="102">
        <v>0</v>
      </c>
      <c r="H26" s="103"/>
      <c r="I26" s="102">
        <v>0</v>
      </c>
      <c r="J26" s="103"/>
      <c r="K26" s="102">
        <v>0</v>
      </c>
      <c r="L26" s="103"/>
      <c r="M26" s="102">
        <f>IF(E26+INT((G26+I26+K26)/3)&gt;=6,2.4,IF(E26+INT((G26+I26+K26)/3)&gt;=5,38,IF(E26+INT((G26+I26+K26)/3)&gt;=4,3.6,IF(E26+INT((G26+I26+K26)/3)&gt;=3,4.2,IF(E26+INT((G26+I26+K26)/3)&gt;=2,4,IF(E26+INT((G26+I26+K26)/3)&gt;=1,5.4,7))))))</f>
        <v>7</v>
      </c>
      <c r="N26" s="104"/>
      <c r="O26" s="104"/>
      <c r="P26" s="103"/>
      <c r="Q26" s="114"/>
      <c r="R26" s="115"/>
      <c r="S26" s="116"/>
    </row>
    <row r="27" spans="1:19" ht="14.25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3.5">
      <c r="A28" s="105" t="s">
        <v>27</v>
      </c>
      <c r="B28" s="106"/>
      <c r="C28" s="106"/>
      <c r="D28" s="106"/>
      <c r="E28" s="107"/>
      <c r="F28" s="90" t="s">
        <v>25</v>
      </c>
      <c r="G28" s="92"/>
      <c r="H28" s="92"/>
      <c r="I28" s="92"/>
      <c r="J28" s="92"/>
      <c r="K28" s="92"/>
      <c r="L28" s="92"/>
      <c r="M28" s="92"/>
      <c r="N28" s="91"/>
      <c r="O28" s="69" t="s">
        <v>19</v>
      </c>
      <c r="P28" s="69"/>
      <c r="Q28" s="69"/>
      <c r="R28" s="69" t="s">
        <v>20</v>
      </c>
      <c r="S28" s="72"/>
    </row>
    <row r="29" spans="1:19" ht="13.5">
      <c r="A29" s="118" t="s">
        <v>26</v>
      </c>
      <c r="B29" s="119"/>
      <c r="C29" s="119"/>
      <c r="D29" s="119"/>
      <c r="E29" s="120"/>
      <c r="F29" s="71" t="s">
        <v>0</v>
      </c>
      <c r="G29" s="71"/>
      <c r="H29" s="71" t="s">
        <v>1</v>
      </c>
      <c r="I29" s="71"/>
      <c r="J29" s="122" t="s">
        <v>2</v>
      </c>
      <c r="K29" s="123"/>
      <c r="L29" s="122" t="s">
        <v>21</v>
      </c>
      <c r="M29" s="124"/>
      <c r="N29" s="123"/>
      <c r="O29" s="71"/>
      <c r="P29" s="71"/>
      <c r="Q29" s="71"/>
      <c r="R29" s="71"/>
      <c r="S29" s="117"/>
    </row>
    <row r="30" spans="1:19" ht="14.25" thickBot="1">
      <c r="A30" s="125" t="s">
        <v>22</v>
      </c>
      <c r="B30" s="126"/>
      <c r="C30" s="126"/>
      <c r="D30" s="126"/>
      <c r="E30" s="22">
        <v>60</v>
      </c>
      <c r="F30" s="102"/>
      <c r="G30" s="103"/>
      <c r="H30" s="102"/>
      <c r="I30" s="103"/>
      <c r="J30" s="102">
        <v>60</v>
      </c>
      <c r="K30" s="103"/>
      <c r="L30" s="127">
        <v>81</v>
      </c>
      <c r="M30" s="126"/>
      <c r="N30" s="128"/>
      <c r="O30" s="101">
        <f>IF(E30=20,IF(L30&gt;20,20,IF(L30&gt;=15,L30,IF(L30&lt;2,8,INT(L30/2)+8))),IF(L30&lt;5,8,IF(L30&gt;=60,20,INT((L30)/5)+8)))</f>
        <v>20</v>
      </c>
      <c r="P30" s="101"/>
      <c r="Q30" s="101"/>
      <c r="R30" s="101"/>
      <c r="S30" s="121"/>
    </row>
    <row r="31" spans="1:19" ht="14.25" thickBo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3.5">
      <c r="A32" s="105" t="s">
        <v>28</v>
      </c>
      <c r="B32" s="106"/>
      <c r="C32" s="106"/>
      <c r="D32" s="107"/>
      <c r="E32" s="25" t="s">
        <v>49</v>
      </c>
      <c r="F32" s="26"/>
      <c r="G32" s="25" t="s">
        <v>50</v>
      </c>
      <c r="H32" s="26"/>
      <c r="I32" s="93" t="s">
        <v>51</v>
      </c>
      <c r="J32" s="94"/>
      <c r="K32" s="95"/>
      <c r="L32" s="93" t="s">
        <v>52</v>
      </c>
      <c r="M32" s="94"/>
      <c r="N32" s="95"/>
      <c r="O32" s="11"/>
      <c r="P32" s="11"/>
      <c r="Q32" s="11"/>
      <c r="R32" s="11"/>
      <c r="S32" s="11"/>
    </row>
    <row r="33" spans="1:14" ht="13.5">
      <c r="A33" s="118"/>
      <c r="B33" s="119"/>
      <c r="C33" s="119"/>
      <c r="D33" s="120"/>
      <c r="E33" s="122" t="s">
        <v>23</v>
      </c>
      <c r="F33" s="123"/>
      <c r="G33" s="122" t="s">
        <v>53</v>
      </c>
      <c r="H33" s="123"/>
      <c r="I33" s="132"/>
      <c r="J33" s="133"/>
      <c r="K33" s="134"/>
      <c r="L33" s="132"/>
      <c r="M33" s="133"/>
      <c r="N33" s="134"/>
    </row>
    <row r="34" spans="1:14" ht="14.25" thickBot="1">
      <c r="A34" s="100" t="s">
        <v>24</v>
      </c>
      <c r="B34" s="101"/>
      <c r="C34" s="101"/>
      <c r="D34" s="101"/>
      <c r="E34" s="102">
        <v>5</v>
      </c>
      <c r="F34" s="103"/>
      <c r="G34" s="102"/>
      <c r="H34" s="103"/>
      <c r="I34" s="129">
        <f>IF((E34*0.5)&gt;4,4,(E34*0.5))+6</f>
        <v>8.5</v>
      </c>
      <c r="J34" s="130"/>
      <c r="K34" s="131"/>
      <c r="L34" s="129">
        <f>IF(IF((IF((H34*0.5)&gt;4,4,(H34*0.5))+6)&gt;10,10,I34+(G34*0.1))&gt;10,10,IF((IF((H34*0.5)&gt;4,4,(H34*0.5))+6)&gt;10,10,I34+(G34*0.1)))</f>
        <v>8.5</v>
      </c>
      <c r="M34" s="130"/>
      <c r="N34" s="131"/>
    </row>
    <row r="35" spans="1:11" ht="13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100">
    <mergeCell ref="A34:D34"/>
    <mergeCell ref="E34:F34"/>
    <mergeCell ref="G34:H34"/>
    <mergeCell ref="I34:K34"/>
    <mergeCell ref="L34:N34"/>
    <mergeCell ref="R30:S30"/>
    <mergeCell ref="A32:D33"/>
    <mergeCell ref="I32:K33"/>
    <mergeCell ref="L32:N33"/>
    <mergeCell ref="E33:F33"/>
    <mergeCell ref="G33:H33"/>
    <mergeCell ref="A30:D30"/>
    <mergeCell ref="F30:G30"/>
    <mergeCell ref="H30:I30"/>
    <mergeCell ref="J30:K30"/>
    <mergeCell ref="L30:N30"/>
    <mergeCell ref="O30:Q30"/>
    <mergeCell ref="R28:S29"/>
    <mergeCell ref="A29:E29"/>
    <mergeCell ref="F29:G29"/>
    <mergeCell ref="H29:I29"/>
    <mergeCell ref="J29:K29"/>
    <mergeCell ref="L29:N29"/>
    <mergeCell ref="I26:J26"/>
    <mergeCell ref="K26:L26"/>
    <mergeCell ref="M26:P26"/>
    <mergeCell ref="A28:E28"/>
    <mergeCell ref="F28:N28"/>
    <mergeCell ref="O28:Q29"/>
    <mergeCell ref="Q24:S26"/>
    <mergeCell ref="A25:D25"/>
    <mergeCell ref="E25:F25"/>
    <mergeCell ref="G25:H25"/>
    <mergeCell ref="I25:J25"/>
    <mergeCell ref="K25:L25"/>
    <mergeCell ref="M25:P25"/>
    <mergeCell ref="A26:D26"/>
    <mergeCell ref="E26:F26"/>
    <mergeCell ref="G26:H26"/>
    <mergeCell ref="A24:D24"/>
    <mergeCell ref="E24:F24"/>
    <mergeCell ref="G24:H24"/>
    <mergeCell ref="I24:J24"/>
    <mergeCell ref="K24:L24"/>
    <mergeCell ref="M24:P24"/>
    <mergeCell ref="R20:R21"/>
    <mergeCell ref="A23:D23"/>
    <mergeCell ref="E23:F23"/>
    <mergeCell ref="G23:H23"/>
    <mergeCell ref="I23:J23"/>
    <mergeCell ref="K23:L23"/>
    <mergeCell ref="M23:P23"/>
    <mergeCell ref="Q23:S23"/>
    <mergeCell ref="Q16:Q17"/>
    <mergeCell ref="R16:R17"/>
    <mergeCell ref="A18:A21"/>
    <mergeCell ref="B18:B19"/>
    <mergeCell ref="P18:P19"/>
    <mergeCell ref="Q18:Q19"/>
    <mergeCell ref="R18:R19"/>
    <mergeCell ref="B20:B21"/>
    <mergeCell ref="P20:P21"/>
    <mergeCell ref="Q20:Q21"/>
    <mergeCell ref="P12:P13"/>
    <mergeCell ref="Q12:Q13"/>
    <mergeCell ref="R12:R13"/>
    <mergeCell ref="A14:A17"/>
    <mergeCell ref="B14:B15"/>
    <mergeCell ref="P14:P15"/>
    <mergeCell ref="Q14:Q15"/>
    <mergeCell ref="R14:R15"/>
    <mergeCell ref="B16:B17"/>
    <mergeCell ref="P16:P17"/>
    <mergeCell ref="Q6:S6"/>
    <mergeCell ref="A8:B9"/>
    <mergeCell ref="D8:S8"/>
    <mergeCell ref="A10:A13"/>
    <mergeCell ref="B10:B11"/>
    <mergeCell ref="P10:P11"/>
    <mergeCell ref="Q10:Q11"/>
    <mergeCell ref="R10:R11"/>
    <mergeCell ref="S10:S21"/>
    <mergeCell ref="B12:B13"/>
    <mergeCell ref="A4:B6"/>
    <mergeCell ref="C4:D6"/>
    <mergeCell ref="E4:G6"/>
    <mergeCell ref="J4:L4"/>
    <mergeCell ref="N4:P4"/>
    <mergeCell ref="Q4:S5"/>
    <mergeCell ref="J5:L5"/>
    <mergeCell ref="N5:P5"/>
    <mergeCell ref="J6:L6"/>
    <mergeCell ref="N6:P6"/>
    <mergeCell ref="A1:S1"/>
    <mergeCell ref="A3:B3"/>
    <mergeCell ref="C3:D3"/>
    <mergeCell ref="E3:G3"/>
    <mergeCell ref="J3:L3"/>
    <mergeCell ref="N3:P3"/>
    <mergeCell ref="Q3:S3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9">
      <selection activeCell="E34" sqref="E34:F34"/>
    </sheetView>
  </sheetViews>
  <sheetFormatPr defaultColWidth="8.88671875" defaultRowHeight="13.5"/>
  <sheetData>
    <row r="1" spans="1:19" ht="27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ht="19.5" thickBot="1">
      <c r="B2" s="12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2"/>
      <c r="Q2" s="2"/>
      <c r="R2" s="2"/>
      <c r="S2" s="2"/>
    </row>
    <row r="3" spans="1:19" ht="23.25" thickBot="1">
      <c r="A3" s="29" t="s">
        <v>40</v>
      </c>
      <c r="B3" s="30"/>
      <c r="C3" s="29" t="s">
        <v>41</v>
      </c>
      <c r="D3" s="30"/>
      <c r="E3" s="29" t="s">
        <v>42</v>
      </c>
      <c r="F3" s="31"/>
      <c r="G3" s="30"/>
      <c r="H3" s="20" t="s">
        <v>29</v>
      </c>
      <c r="I3" s="21" t="s">
        <v>32</v>
      </c>
      <c r="J3" s="32" t="s">
        <v>33</v>
      </c>
      <c r="K3" s="33"/>
      <c r="L3" s="34"/>
      <c r="M3" s="21" t="s">
        <v>32</v>
      </c>
      <c r="N3" s="33" t="s">
        <v>33</v>
      </c>
      <c r="O3" s="33"/>
      <c r="P3" s="34"/>
      <c r="Q3" s="35" t="s">
        <v>39</v>
      </c>
      <c r="R3" s="36"/>
      <c r="S3" s="37"/>
    </row>
    <row r="4" spans="1:19" ht="14.25" thickBot="1">
      <c r="A4" s="38">
        <v>3</v>
      </c>
      <c r="B4" s="39"/>
      <c r="C4" s="38"/>
      <c r="D4" s="39"/>
      <c r="E4" s="38"/>
      <c r="F4" s="44"/>
      <c r="G4" s="39"/>
      <c r="H4" s="18">
        <v>1</v>
      </c>
      <c r="I4" s="19">
        <v>1</v>
      </c>
      <c r="J4" s="47">
        <v>197</v>
      </c>
      <c r="K4" s="48"/>
      <c r="L4" s="49"/>
      <c r="M4" s="19">
        <v>2</v>
      </c>
      <c r="N4" s="50">
        <v>194</v>
      </c>
      <c r="O4" s="51"/>
      <c r="P4" s="52"/>
      <c r="Q4" s="53">
        <f>S10+Q24+O30+L34</f>
        <v>190.28730467070218</v>
      </c>
      <c r="R4" s="54"/>
      <c r="S4" s="55"/>
    </row>
    <row r="5" spans="1:19" ht="14.25" thickBot="1">
      <c r="A5" s="40"/>
      <c r="B5" s="41"/>
      <c r="C5" s="40"/>
      <c r="D5" s="41"/>
      <c r="E5" s="40"/>
      <c r="F5" s="45"/>
      <c r="G5" s="41"/>
      <c r="H5" s="16">
        <v>2</v>
      </c>
      <c r="I5" s="17">
        <v>1</v>
      </c>
      <c r="J5" s="56">
        <v>199</v>
      </c>
      <c r="K5" s="57"/>
      <c r="L5" s="58"/>
      <c r="M5" s="17">
        <v>2</v>
      </c>
      <c r="N5" s="56">
        <v>198</v>
      </c>
      <c r="O5" s="57"/>
      <c r="P5" s="58"/>
      <c r="Q5" s="53"/>
      <c r="R5" s="54"/>
      <c r="S5" s="55"/>
    </row>
    <row r="6" spans="1:19" ht="14.25" thickBot="1">
      <c r="A6" s="42"/>
      <c r="B6" s="43"/>
      <c r="C6" s="42"/>
      <c r="D6" s="43"/>
      <c r="E6" s="42"/>
      <c r="F6" s="46"/>
      <c r="G6" s="43"/>
      <c r="H6" s="14">
        <v>3</v>
      </c>
      <c r="I6" s="15">
        <v>1</v>
      </c>
      <c r="J6" s="59">
        <v>194</v>
      </c>
      <c r="K6" s="60"/>
      <c r="L6" s="61"/>
      <c r="M6" s="15">
        <v>2</v>
      </c>
      <c r="N6" s="62">
        <v>194</v>
      </c>
      <c r="O6" s="63"/>
      <c r="P6" s="64"/>
      <c r="Q6" s="65" t="s">
        <v>36</v>
      </c>
      <c r="R6" s="66"/>
      <c r="S6" s="67"/>
    </row>
    <row r="7" ht="14.25" thickBot="1"/>
    <row r="8" spans="1:19" ht="13.5">
      <c r="A8" s="68" t="s">
        <v>3</v>
      </c>
      <c r="B8" s="69"/>
      <c r="C8" s="4"/>
      <c r="D8" s="69" t="s">
        <v>35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2"/>
    </row>
    <row r="9" spans="1:19" ht="40.5">
      <c r="A9" s="70"/>
      <c r="B9" s="71"/>
      <c r="C9" s="6"/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37</v>
      </c>
      <c r="J9" s="6" t="s">
        <v>9</v>
      </c>
      <c r="K9" s="6" t="s">
        <v>10</v>
      </c>
      <c r="L9" s="6" t="s">
        <v>11</v>
      </c>
      <c r="M9" s="7" t="s">
        <v>12</v>
      </c>
      <c r="N9" s="7" t="s">
        <v>54</v>
      </c>
      <c r="O9" s="6" t="s">
        <v>38</v>
      </c>
      <c r="P9" s="7" t="s">
        <v>13</v>
      </c>
      <c r="Q9" s="7" t="s">
        <v>14</v>
      </c>
      <c r="R9" s="7" t="s">
        <v>15</v>
      </c>
      <c r="S9" s="8" t="s">
        <v>16</v>
      </c>
    </row>
    <row r="10" spans="1:19" ht="13.5">
      <c r="A10" s="73" t="s">
        <v>0</v>
      </c>
      <c r="B10" s="76" t="s">
        <v>44</v>
      </c>
      <c r="C10" s="9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78">
        <f>SUM(D11:M11)+MAX(N11,O11)</f>
        <v>7.396862021227503</v>
      </c>
      <c r="Q10" s="79">
        <v>6</v>
      </c>
      <c r="R10" s="79">
        <f>P10+Q10</f>
        <v>13.396862021227502</v>
      </c>
      <c r="S10" s="81">
        <f>SUM(R10:R21)</f>
        <v>142.88730467070218</v>
      </c>
    </row>
    <row r="11" spans="1:19" ht="13.5">
      <c r="A11" s="74"/>
      <c r="B11" s="77"/>
      <c r="C11" s="9" t="s">
        <v>31</v>
      </c>
      <c r="D11" s="10">
        <f>(9/11)*(($J$4+1)-D10)/$J$4</f>
        <v>0.8223350253807107</v>
      </c>
      <c r="E11" s="10">
        <f aca="true" t="shared" si="0" ref="E11:O11">(9/11)*(($J$4+1)-E10)/$J$4</f>
        <v>0.8223350253807107</v>
      </c>
      <c r="F11" s="10">
        <f t="shared" si="0"/>
        <v>0.8223350253807107</v>
      </c>
      <c r="G11" s="10">
        <f t="shared" si="0"/>
        <v>0.8223350253807107</v>
      </c>
      <c r="H11" s="10">
        <f t="shared" si="0"/>
        <v>0.8223350253807107</v>
      </c>
      <c r="I11" s="10">
        <f t="shared" si="0"/>
        <v>0.8223350253807107</v>
      </c>
      <c r="J11" s="10">
        <f>IF(J10=1,9/11,IF(J10=2,6/11,3/11))</f>
        <v>0.2727272727272727</v>
      </c>
      <c r="K11" s="10">
        <f>IF(K10=1,9/11,IF(K10=2,6/11,3/11))</f>
        <v>0.2727272727272727</v>
      </c>
      <c r="L11" s="10">
        <f>IF(L10=1,9/11,IF(L10=2,6/11,3/11))</f>
        <v>0.2727272727272727</v>
      </c>
      <c r="M11" s="10">
        <f t="shared" si="0"/>
        <v>0.8223350253807107</v>
      </c>
      <c r="N11" s="10">
        <f t="shared" si="0"/>
        <v>0.8223350253807107</v>
      </c>
      <c r="O11" s="10">
        <f t="shared" si="0"/>
        <v>0.8223350253807107</v>
      </c>
      <c r="P11" s="78"/>
      <c r="Q11" s="79"/>
      <c r="R11" s="80"/>
      <c r="S11" s="81"/>
    </row>
    <row r="12" spans="1:19" ht="13.5">
      <c r="A12" s="74"/>
      <c r="B12" s="76" t="s">
        <v>45</v>
      </c>
      <c r="C12" s="9" t="s">
        <v>30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78">
        <f>SUM(D13:M13)+MAX(N13,O13)</f>
        <v>7.397375820056231</v>
      </c>
      <c r="Q12" s="83">
        <v>6</v>
      </c>
      <c r="R12" s="79">
        <f>P12+Q12</f>
        <v>13.397375820056231</v>
      </c>
      <c r="S12" s="81"/>
    </row>
    <row r="13" spans="1:19" ht="13.5">
      <c r="A13" s="75"/>
      <c r="B13" s="77"/>
      <c r="C13" s="9" t="s">
        <v>31</v>
      </c>
      <c r="D13" s="10">
        <f>(9/11)*(($N$4+1)-D12)/$N$4</f>
        <v>0.8223992502343018</v>
      </c>
      <c r="E13" s="10">
        <f aca="true" t="shared" si="1" ref="E13:O13">(9/11)*(($N$4+1)-E12)/$N$4</f>
        <v>0.8223992502343018</v>
      </c>
      <c r="F13" s="10">
        <f t="shared" si="1"/>
        <v>0.8223992502343018</v>
      </c>
      <c r="G13" s="10">
        <f t="shared" si="1"/>
        <v>0.8223992502343018</v>
      </c>
      <c r="H13" s="10">
        <f t="shared" si="1"/>
        <v>0.8223992502343018</v>
      </c>
      <c r="I13" s="10">
        <f t="shared" si="1"/>
        <v>0.8223992502343018</v>
      </c>
      <c r="J13" s="10">
        <f>IF(J12=1,9/11,IF(J12=2,6/11,3/11))</f>
        <v>0.2727272727272727</v>
      </c>
      <c r="K13" s="10">
        <f>IF(K12=1,9/11,IF(K12=2,6/11,3/11))</f>
        <v>0.2727272727272727</v>
      </c>
      <c r="L13" s="10">
        <f>IF(L12=1,9/11,IF(L12=2,6/11,3/11))</f>
        <v>0.2727272727272727</v>
      </c>
      <c r="M13" s="10">
        <f t="shared" si="1"/>
        <v>0.8223992502343018</v>
      </c>
      <c r="N13" s="10">
        <f t="shared" si="1"/>
        <v>0.8223992502343018</v>
      </c>
      <c r="O13" s="10">
        <f t="shared" si="1"/>
        <v>0.8223992502343018</v>
      </c>
      <c r="P13" s="78"/>
      <c r="Q13" s="84"/>
      <c r="R13" s="80"/>
      <c r="S13" s="81"/>
    </row>
    <row r="14" spans="1:19" ht="13.5">
      <c r="A14" s="73" t="s">
        <v>1</v>
      </c>
      <c r="B14" s="76" t="s">
        <v>44</v>
      </c>
      <c r="C14" s="9" t="s">
        <v>30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78">
        <f>SUM(D15:M15)+MAX(N15,O15)</f>
        <v>11.094792142530835</v>
      </c>
      <c r="Q14" s="83">
        <v>9</v>
      </c>
      <c r="R14" s="79">
        <f>P14+Q14</f>
        <v>20.094792142530835</v>
      </c>
      <c r="S14" s="81"/>
    </row>
    <row r="15" spans="1:19" ht="13.5">
      <c r="A15" s="74"/>
      <c r="B15" s="77"/>
      <c r="C15" s="9" t="s">
        <v>31</v>
      </c>
      <c r="D15" s="10">
        <f>(13.5/11)*(($J$5+1)-D14)/$J$5</f>
        <v>1.2334399269072636</v>
      </c>
      <c r="E15" s="10">
        <f aca="true" t="shared" si="2" ref="E15:O15">(13.5/11)*(($J$5+1)-E14)/$J$5</f>
        <v>1.2334399269072636</v>
      </c>
      <c r="F15" s="10">
        <f t="shared" si="2"/>
        <v>1.2334399269072636</v>
      </c>
      <c r="G15" s="10">
        <f t="shared" si="2"/>
        <v>1.2334399269072636</v>
      </c>
      <c r="H15" s="10">
        <f t="shared" si="2"/>
        <v>1.2334399269072636</v>
      </c>
      <c r="I15" s="10">
        <f t="shared" si="2"/>
        <v>1.2334399269072636</v>
      </c>
      <c r="J15" s="10">
        <f>IF(J14=1,13.5/11,IF(J14=2,9/11,4.5/11))</f>
        <v>0.4090909090909091</v>
      </c>
      <c r="K15" s="10">
        <f>IF(K14=1,13.5/11,IF(K14=2,9/11,4.5/11))</f>
        <v>0.4090909090909091</v>
      </c>
      <c r="L15" s="10">
        <f>IF(L14=1,13.5/11,IF(L14=2,9/11,4.5/11))</f>
        <v>0.4090909090909091</v>
      </c>
      <c r="M15" s="10">
        <f t="shared" si="2"/>
        <v>1.2334399269072636</v>
      </c>
      <c r="N15" s="10">
        <f t="shared" si="2"/>
        <v>1.2334399269072636</v>
      </c>
      <c r="O15" s="10">
        <f t="shared" si="2"/>
        <v>1.2334399269072636</v>
      </c>
      <c r="P15" s="78"/>
      <c r="Q15" s="84"/>
      <c r="R15" s="80"/>
      <c r="S15" s="81"/>
    </row>
    <row r="16" spans="1:19" ht="13.5">
      <c r="A16" s="74"/>
      <c r="B16" s="76" t="s">
        <v>45</v>
      </c>
      <c r="C16" s="9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78">
        <f>SUM(D17:M17)+MAX(N17,O17)</f>
        <v>11.095041322314051</v>
      </c>
      <c r="Q16" s="83">
        <v>9</v>
      </c>
      <c r="R16" s="79">
        <f>P16+Q16</f>
        <v>20.095041322314053</v>
      </c>
      <c r="S16" s="81"/>
    </row>
    <row r="17" spans="1:19" ht="13.5">
      <c r="A17" s="75"/>
      <c r="B17" s="77"/>
      <c r="C17" s="9" t="s">
        <v>31</v>
      </c>
      <c r="D17" s="10">
        <f>(13.5/11)*(($N$5+1)-D16)/$N$5</f>
        <v>1.2334710743801653</v>
      </c>
      <c r="E17" s="10">
        <f aca="true" t="shared" si="3" ref="E17:O17">(13.5/11)*(($N$5+1)-E16)/$N$5</f>
        <v>1.2334710743801653</v>
      </c>
      <c r="F17" s="10">
        <f t="shared" si="3"/>
        <v>1.2334710743801653</v>
      </c>
      <c r="G17" s="10">
        <f t="shared" si="3"/>
        <v>1.2334710743801653</v>
      </c>
      <c r="H17" s="10">
        <f t="shared" si="3"/>
        <v>1.2334710743801653</v>
      </c>
      <c r="I17" s="10">
        <f t="shared" si="3"/>
        <v>1.2334710743801653</v>
      </c>
      <c r="J17" s="10">
        <f>IF(J16=1,13.5/11,IF(J16=2,9/11,4.5/11))</f>
        <v>0.4090909090909091</v>
      </c>
      <c r="K17" s="10">
        <f>IF(K16=1,13.5/11,IF(K16=2,9/11,4.5/11))</f>
        <v>0.4090909090909091</v>
      </c>
      <c r="L17" s="10">
        <f>IF(L16=1,13.5/11,IF(L16=2,9/11,4.5/11))</f>
        <v>0.4090909090909091</v>
      </c>
      <c r="M17" s="10">
        <f t="shared" si="3"/>
        <v>1.2334710743801653</v>
      </c>
      <c r="N17" s="10">
        <f t="shared" si="3"/>
        <v>1.2334710743801653</v>
      </c>
      <c r="O17" s="10">
        <f t="shared" si="3"/>
        <v>1.2334710743801653</v>
      </c>
      <c r="P17" s="78"/>
      <c r="Q17" s="84"/>
      <c r="R17" s="80"/>
      <c r="S17" s="81"/>
    </row>
    <row r="18" spans="1:19" ht="13.5">
      <c r="A18" s="73" t="s">
        <v>43</v>
      </c>
      <c r="B18" s="76" t="s">
        <v>44</v>
      </c>
      <c r="C18" s="9" t="s">
        <v>30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78">
        <f>SUM(D19:O19)</f>
        <v>21.231255857544518</v>
      </c>
      <c r="Q18" s="83">
        <v>15</v>
      </c>
      <c r="R18" s="79">
        <f>P18+Q18</f>
        <v>36.23125585754452</v>
      </c>
      <c r="S18" s="81"/>
    </row>
    <row r="19" spans="1:19" ht="13.5">
      <c r="A19" s="74"/>
      <c r="B19" s="77"/>
      <c r="C19" s="9" t="s">
        <v>31</v>
      </c>
      <c r="D19" s="10">
        <f aca="true" t="shared" si="4" ref="D19:I19">(22.5/11)*(($J$6+1)-D18)/$J$6</f>
        <v>2.0559981255857545</v>
      </c>
      <c r="E19" s="10">
        <f t="shared" si="4"/>
        <v>2.0559981255857545</v>
      </c>
      <c r="F19" s="10">
        <f t="shared" si="4"/>
        <v>2.0559981255857545</v>
      </c>
      <c r="G19" s="10">
        <f t="shared" si="4"/>
        <v>2.0559981255857545</v>
      </c>
      <c r="H19" s="10">
        <f t="shared" si="4"/>
        <v>2.0559981255857545</v>
      </c>
      <c r="I19" s="10">
        <f t="shared" si="4"/>
        <v>2.0559981255857545</v>
      </c>
      <c r="J19" s="10">
        <f>IF(J18=1,22.5/11,IF(J18=2,20/11,10/11))</f>
        <v>0.9090909090909091</v>
      </c>
      <c r="K19" s="10">
        <f>IF(K18=1,22.5/11,IF(K18=2,20/11,10/11))</f>
        <v>0.9090909090909091</v>
      </c>
      <c r="L19" s="10">
        <f>IF(L18=1,22.5/11,IF(L18=2,20/11,10/11))</f>
        <v>0.9090909090909091</v>
      </c>
      <c r="M19" s="10">
        <f>(22.5/11)*(($J$6+1)-M18)/$J$6</f>
        <v>2.0559981255857545</v>
      </c>
      <c r="N19" s="10">
        <f>(22.5/11)*(($J$6+1)-N18)/$J$6</f>
        <v>2.0559981255857545</v>
      </c>
      <c r="O19" s="10">
        <f>(22.5/11)*(($J$6+1)-O18)/$J$6</f>
        <v>2.0559981255857545</v>
      </c>
      <c r="P19" s="78"/>
      <c r="Q19" s="84"/>
      <c r="R19" s="80"/>
      <c r="S19" s="81"/>
    </row>
    <row r="20" spans="1:19" ht="13.5">
      <c r="A20" s="74"/>
      <c r="B20" s="76" t="s">
        <v>45</v>
      </c>
      <c r="C20" s="9" t="s">
        <v>30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78">
        <f>SUM(D21:O21)</f>
        <v>24.67197750702906</v>
      </c>
      <c r="Q20" s="79">
        <v>15</v>
      </c>
      <c r="R20" s="79">
        <f>P20+Q20</f>
        <v>39.671977507029055</v>
      </c>
      <c r="S20" s="81"/>
    </row>
    <row r="21" spans="1:19" ht="14.25" thickBot="1">
      <c r="A21" s="85"/>
      <c r="B21" s="86"/>
      <c r="C21" s="24" t="s">
        <v>31</v>
      </c>
      <c r="D21" s="27">
        <f aca="true" t="shared" si="5" ref="D21:O21">(22.5/11)*(($N$6+1)-D20)/$N$6</f>
        <v>2.0559981255857545</v>
      </c>
      <c r="E21" s="27">
        <f t="shared" si="5"/>
        <v>2.0559981255857545</v>
      </c>
      <c r="F21" s="27">
        <f t="shared" si="5"/>
        <v>2.0559981255857545</v>
      </c>
      <c r="G21" s="27">
        <f t="shared" si="5"/>
        <v>2.0559981255857545</v>
      </c>
      <c r="H21" s="27">
        <f t="shared" si="5"/>
        <v>2.0559981255857545</v>
      </c>
      <c r="I21" s="27">
        <f t="shared" si="5"/>
        <v>2.0559981255857545</v>
      </c>
      <c r="J21" s="27">
        <f t="shared" si="5"/>
        <v>2.0559981255857545</v>
      </c>
      <c r="K21" s="27">
        <f t="shared" si="5"/>
        <v>2.0559981255857545</v>
      </c>
      <c r="L21" s="27">
        <f t="shared" si="5"/>
        <v>2.0559981255857545</v>
      </c>
      <c r="M21" s="27">
        <f t="shared" si="5"/>
        <v>2.0559981255857545</v>
      </c>
      <c r="N21" s="27">
        <f t="shared" si="5"/>
        <v>2.0559981255857545</v>
      </c>
      <c r="O21" s="27">
        <f t="shared" si="5"/>
        <v>2.0559981255857545</v>
      </c>
      <c r="P21" s="78"/>
      <c r="Q21" s="87"/>
      <c r="R21" s="80"/>
      <c r="S21" s="82"/>
    </row>
    <row r="22" spans="1:19" ht="14.2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3.5">
      <c r="A23" s="88" t="s">
        <v>48</v>
      </c>
      <c r="B23" s="89"/>
      <c r="C23" s="89"/>
      <c r="D23" s="89"/>
      <c r="E23" s="90" t="s">
        <v>17</v>
      </c>
      <c r="F23" s="91"/>
      <c r="G23" s="90" t="s">
        <v>18</v>
      </c>
      <c r="H23" s="91" t="s">
        <v>18</v>
      </c>
      <c r="I23" s="90" t="s">
        <v>46</v>
      </c>
      <c r="J23" s="91"/>
      <c r="K23" s="90" t="s">
        <v>47</v>
      </c>
      <c r="L23" s="91"/>
      <c r="M23" s="90" t="s">
        <v>31</v>
      </c>
      <c r="N23" s="92"/>
      <c r="O23" s="92"/>
      <c r="P23" s="91"/>
      <c r="Q23" s="93" t="s">
        <v>19</v>
      </c>
      <c r="R23" s="94"/>
      <c r="S23" s="95"/>
    </row>
    <row r="24" spans="1:19" ht="13.5">
      <c r="A24" s="96" t="s">
        <v>0</v>
      </c>
      <c r="B24" s="80"/>
      <c r="C24" s="80"/>
      <c r="D24" s="80"/>
      <c r="E24" s="97">
        <v>0</v>
      </c>
      <c r="F24" s="98"/>
      <c r="G24" s="97">
        <v>0</v>
      </c>
      <c r="H24" s="98"/>
      <c r="I24" s="97">
        <v>0</v>
      </c>
      <c r="J24" s="98"/>
      <c r="K24" s="97">
        <v>0</v>
      </c>
      <c r="L24" s="98"/>
      <c r="M24" s="97">
        <f>IF(E24+INT((G24+I24+K24)/3)&gt;=6,2.4,IF(E24+INT((G24+I24+K24)/3)&gt;=5,3,IF(E24+INT((G24+I24+K24)/3)&gt;=4,3.6,IF(E24+INT((G24+I24+K24)/3)&gt;=3,4.2,IF(E24+INT((G24+I24+K24)/3)&gt;=2,4.8,IF(E24+INT((G24+I24+K24)/3)&gt;=1,5.4,6))))))</f>
        <v>6</v>
      </c>
      <c r="N24" s="99"/>
      <c r="O24" s="99"/>
      <c r="P24" s="98"/>
      <c r="Q24" s="108">
        <f>SUM(M24:P26)</f>
        <v>18.4</v>
      </c>
      <c r="R24" s="109"/>
      <c r="S24" s="110"/>
    </row>
    <row r="25" spans="1:19" ht="13.5">
      <c r="A25" s="96" t="s">
        <v>1</v>
      </c>
      <c r="B25" s="80"/>
      <c r="C25" s="80"/>
      <c r="D25" s="80"/>
      <c r="E25" s="97">
        <v>1</v>
      </c>
      <c r="F25" s="98"/>
      <c r="G25" s="97">
        <v>1</v>
      </c>
      <c r="H25" s="98"/>
      <c r="I25" s="97">
        <v>0</v>
      </c>
      <c r="J25" s="98"/>
      <c r="K25" s="97">
        <v>1</v>
      </c>
      <c r="L25" s="98"/>
      <c r="M25" s="97">
        <f>IF(E25+INT((G25+I25+K25)/3)&gt;=6,2.4,IF(E25+INT((G25+I25+K25)/3)&gt;=5,38,IF(E25+INT((G25+I25+K25)/3)&gt;=4,3.6,IF(E25+INT((G25+I25+K25)/3)&gt;=3,4.2,IF(E25+INT((G25+I25+K25)/3)&gt;=2,4,IF(E25+INT((G25+I25+K25)/3)&gt;=1,5.4,7))))))</f>
        <v>5.4</v>
      </c>
      <c r="N25" s="99"/>
      <c r="O25" s="99"/>
      <c r="P25" s="98"/>
      <c r="Q25" s="111"/>
      <c r="R25" s="112"/>
      <c r="S25" s="113"/>
    </row>
    <row r="26" spans="1:19" ht="14.25" thickBot="1">
      <c r="A26" s="100" t="s">
        <v>2</v>
      </c>
      <c r="B26" s="101"/>
      <c r="C26" s="101"/>
      <c r="D26" s="101"/>
      <c r="E26" s="102">
        <v>0</v>
      </c>
      <c r="F26" s="103"/>
      <c r="G26" s="102">
        <v>0</v>
      </c>
      <c r="H26" s="103"/>
      <c r="I26" s="102">
        <v>0</v>
      </c>
      <c r="J26" s="103"/>
      <c r="K26" s="102">
        <v>0</v>
      </c>
      <c r="L26" s="103"/>
      <c r="M26" s="102">
        <f>IF(E26+INT((G26+I26+K26)/3)&gt;=6,2.4,IF(E26+INT((G26+I26+K26)/3)&gt;=5,38,IF(E26+INT((G26+I26+K26)/3)&gt;=4,3.6,IF(E26+INT((G26+I26+K26)/3)&gt;=3,4.2,IF(E26+INT((G26+I26+K26)/3)&gt;=2,4,IF(E26+INT((G26+I26+K26)/3)&gt;=1,5.4,7))))))</f>
        <v>7</v>
      </c>
      <c r="N26" s="104"/>
      <c r="O26" s="104"/>
      <c r="P26" s="103"/>
      <c r="Q26" s="114"/>
      <c r="R26" s="115"/>
      <c r="S26" s="116"/>
    </row>
    <row r="27" spans="1:19" ht="14.25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3.5">
      <c r="A28" s="105" t="s">
        <v>27</v>
      </c>
      <c r="B28" s="106"/>
      <c r="C28" s="106"/>
      <c r="D28" s="106"/>
      <c r="E28" s="107"/>
      <c r="F28" s="90" t="s">
        <v>25</v>
      </c>
      <c r="G28" s="92"/>
      <c r="H28" s="92"/>
      <c r="I28" s="92"/>
      <c r="J28" s="92"/>
      <c r="K28" s="92"/>
      <c r="L28" s="92"/>
      <c r="M28" s="92"/>
      <c r="N28" s="91"/>
      <c r="O28" s="69" t="s">
        <v>19</v>
      </c>
      <c r="P28" s="69"/>
      <c r="Q28" s="69"/>
      <c r="R28" s="69" t="s">
        <v>20</v>
      </c>
      <c r="S28" s="72"/>
    </row>
    <row r="29" spans="1:19" ht="13.5">
      <c r="A29" s="118" t="s">
        <v>26</v>
      </c>
      <c r="B29" s="119"/>
      <c r="C29" s="119"/>
      <c r="D29" s="119"/>
      <c r="E29" s="120"/>
      <c r="F29" s="71" t="s">
        <v>0</v>
      </c>
      <c r="G29" s="71"/>
      <c r="H29" s="71" t="s">
        <v>1</v>
      </c>
      <c r="I29" s="71"/>
      <c r="J29" s="122" t="s">
        <v>2</v>
      </c>
      <c r="K29" s="123"/>
      <c r="L29" s="122" t="s">
        <v>21</v>
      </c>
      <c r="M29" s="124"/>
      <c r="N29" s="123"/>
      <c r="O29" s="71"/>
      <c r="P29" s="71"/>
      <c r="Q29" s="71"/>
      <c r="R29" s="71"/>
      <c r="S29" s="117"/>
    </row>
    <row r="30" spans="1:19" ht="14.25" thickBot="1">
      <c r="A30" s="125" t="s">
        <v>22</v>
      </c>
      <c r="B30" s="126"/>
      <c r="C30" s="126"/>
      <c r="D30" s="126"/>
      <c r="E30" s="22">
        <v>60</v>
      </c>
      <c r="F30" s="102"/>
      <c r="G30" s="103"/>
      <c r="H30" s="102"/>
      <c r="I30" s="103"/>
      <c r="J30" s="102">
        <v>60</v>
      </c>
      <c r="K30" s="103"/>
      <c r="L30" s="127">
        <f>F30+H30+J30</f>
        <v>60</v>
      </c>
      <c r="M30" s="126"/>
      <c r="N30" s="128"/>
      <c r="O30" s="101">
        <f>IF(E30=20,IF(L30&gt;20,20,IF(L30&gt;=15,L30,IF(L30&lt;2,8,INT(L30/2)+8))),IF(L30&lt;5,8,IF(L30&gt;=60,20,INT((L30)/5)+8)))</f>
        <v>20</v>
      </c>
      <c r="P30" s="101"/>
      <c r="Q30" s="101"/>
      <c r="R30" s="101"/>
      <c r="S30" s="121"/>
    </row>
    <row r="31" spans="1:19" ht="14.25" thickBo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3.5">
      <c r="A32" s="105" t="s">
        <v>28</v>
      </c>
      <c r="B32" s="106"/>
      <c r="C32" s="106"/>
      <c r="D32" s="107"/>
      <c r="E32" s="25" t="s">
        <v>49</v>
      </c>
      <c r="F32" s="26"/>
      <c r="G32" s="25" t="s">
        <v>50</v>
      </c>
      <c r="H32" s="26"/>
      <c r="I32" s="93" t="s">
        <v>51</v>
      </c>
      <c r="J32" s="94"/>
      <c r="K32" s="95"/>
      <c r="L32" s="93" t="s">
        <v>52</v>
      </c>
      <c r="M32" s="94"/>
      <c r="N32" s="95"/>
      <c r="O32" s="11"/>
      <c r="P32" s="11"/>
      <c r="Q32" s="11"/>
      <c r="R32" s="11"/>
      <c r="S32" s="11"/>
    </row>
    <row r="33" spans="1:14" ht="13.5">
      <c r="A33" s="118"/>
      <c r="B33" s="119"/>
      <c r="C33" s="119"/>
      <c r="D33" s="120"/>
      <c r="E33" s="122" t="s">
        <v>23</v>
      </c>
      <c r="F33" s="123"/>
      <c r="G33" s="122" t="s">
        <v>53</v>
      </c>
      <c r="H33" s="123"/>
      <c r="I33" s="132"/>
      <c r="J33" s="133"/>
      <c r="K33" s="134"/>
      <c r="L33" s="132"/>
      <c r="M33" s="133"/>
      <c r="N33" s="134"/>
    </row>
    <row r="34" spans="1:14" ht="14.25" thickBot="1">
      <c r="A34" s="100" t="s">
        <v>24</v>
      </c>
      <c r="B34" s="101"/>
      <c r="C34" s="101"/>
      <c r="D34" s="101"/>
      <c r="E34" s="102">
        <v>6</v>
      </c>
      <c r="F34" s="103"/>
      <c r="G34" s="102"/>
      <c r="H34" s="103"/>
      <c r="I34" s="129">
        <f>IF((E34*0.5)&gt;4,4,(E34*0.5))+6</f>
        <v>9</v>
      </c>
      <c r="J34" s="130"/>
      <c r="K34" s="131"/>
      <c r="L34" s="129">
        <f>IF(IF((IF((H34*0.5)&gt;4,4,(H34*0.5))+6)&gt;10,10,I34+(G34*0.1))&gt;10,10,IF((IF((H34*0.5)&gt;4,4,(H34*0.5))+6)&gt;10,10,I34+(G34*0.1)))</f>
        <v>9</v>
      </c>
      <c r="M34" s="130"/>
      <c r="N34" s="131"/>
    </row>
    <row r="35" spans="1:11" ht="13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100">
    <mergeCell ref="A34:D34"/>
    <mergeCell ref="E34:F34"/>
    <mergeCell ref="G34:H34"/>
    <mergeCell ref="I34:K34"/>
    <mergeCell ref="L34:N34"/>
    <mergeCell ref="R30:S30"/>
    <mergeCell ref="A32:D33"/>
    <mergeCell ref="I32:K33"/>
    <mergeCell ref="L32:N33"/>
    <mergeCell ref="E33:F33"/>
    <mergeCell ref="G33:H33"/>
    <mergeCell ref="A30:D30"/>
    <mergeCell ref="F30:G30"/>
    <mergeCell ref="H30:I30"/>
    <mergeCell ref="J30:K30"/>
    <mergeCell ref="L30:N30"/>
    <mergeCell ref="O30:Q30"/>
    <mergeCell ref="R28:S29"/>
    <mergeCell ref="A29:E29"/>
    <mergeCell ref="F29:G29"/>
    <mergeCell ref="H29:I29"/>
    <mergeCell ref="J29:K29"/>
    <mergeCell ref="L29:N29"/>
    <mergeCell ref="I26:J26"/>
    <mergeCell ref="K26:L26"/>
    <mergeCell ref="M26:P26"/>
    <mergeCell ref="A28:E28"/>
    <mergeCell ref="F28:N28"/>
    <mergeCell ref="O28:Q29"/>
    <mergeCell ref="Q24:S26"/>
    <mergeCell ref="A25:D25"/>
    <mergeCell ref="E25:F25"/>
    <mergeCell ref="G25:H25"/>
    <mergeCell ref="I25:J25"/>
    <mergeCell ref="K25:L25"/>
    <mergeCell ref="M25:P25"/>
    <mergeCell ref="A26:D26"/>
    <mergeCell ref="E26:F26"/>
    <mergeCell ref="G26:H26"/>
    <mergeCell ref="A24:D24"/>
    <mergeCell ref="E24:F24"/>
    <mergeCell ref="G24:H24"/>
    <mergeCell ref="I24:J24"/>
    <mergeCell ref="K24:L24"/>
    <mergeCell ref="M24:P24"/>
    <mergeCell ref="R20:R21"/>
    <mergeCell ref="A23:D23"/>
    <mergeCell ref="E23:F23"/>
    <mergeCell ref="G23:H23"/>
    <mergeCell ref="I23:J23"/>
    <mergeCell ref="K23:L23"/>
    <mergeCell ref="M23:P23"/>
    <mergeCell ref="Q23:S23"/>
    <mergeCell ref="Q16:Q17"/>
    <mergeCell ref="R16:R17"/>
    <mergeCell ref="A18:A21"/>
    <mergeCell ref="B18:B19"/>
    <mergeCell ref="P18:P19"/>
    <mergeCell ref="Q18:Q19"/>
    <mergeCell ref="R18:R19"/>
    <mergeCell ref="B20:B21"/>
    <mergeCell ref="P20:P21"/>
    <mergeCell ref="Q20:Q21"/>
    <mergeCell ref="P12:P13"/>
    <mergeCell ref="Q12:Q13"/>
    <mergeCell ref="R12:R13"/>
    <mergeCell ref="A14:A17"/>
    <mergeCell ref="B14:B15"/>
    <mergeCell ref="P14:P15"/>
    <mergeCell ref="Q14:Q15"/>
    <mergeCell ref="R14:R15"/>
    <mergeCell ref="B16:B17"/>
    <mergeCell ref="P16:P17"/>
    <mergeCell ref="Q6:S6"/>
    <mergeCell ref="A8:B9"/>
    <mergeCell ref="D8:S8"/>
    <mergeCell ref="A10:A13"/>
    <mergeCell ref="B10:B11"/>
    <mergeCell ref="P10:P11"/>
    <mergeCell ref="Q10:Q11"/>
    <mergeCell ref="R10:R11"/>
    <mergeCell ref="S10:S21"/>
    <mergeCell ref="B12:B13"/>
    <mergeCell ref="A4:B6"/>
    <mergeCell ref="C4:D6"/>
    <mergeCell ref="E4:G6"/>
    <mergeCell ref="J4:L4"/>
    <mergeCell ref="N4:P4"/>
    <mergeCell ref="Q4:S5"/>
    <mergeCell ref="J5:L5"/>
    <mergeCell ref="N5:P5"/>
    <mergeCell ref="J6:L6"/>
    <mergeCell ref="N6:P6"/>
    <mergeCell ref="A1:S1"/>
    <mergeCell ref="A3:B3"/>
    <mergeCell ref="C3:D3"/>
    <mergeCell ref="E3:G3"/>
    <mergeCell ref="J3:L3"/>
    <mergeCell ref="N3:P3"/>
    <mergeCell ref="Q3:S3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3">
      <selection activeCell="E34" sqref="E34:F34"/>
    </sheetView>
  </sheetViews>
  <sheetFormatPr defaultColWidth="8.88671875" defaultRowHeight="13.5"/>
  <sheetData>
    <row r="1" spans="1:19" ht="27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ht="19.5" thickBot="1">
      <c r="B2" s="12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2"/>
      <c r="Q2" s="2"/>
      <c r="R2" s="2"/>
      <c r="S2" s="2"/>
    </row>
    <row r="3" spans="1:19" ht="23.25" thickBot="1">
      <c r="A3" s="29" t="s">
        <v>40</v>
      </c>
      <c r="B3" s="30"/>
      <c r="C3" s="29" t="s">
        <v>41</v>
      </c>
      <c r="D3" s="30"/>
      <c r="E3" s="29" t="s">
        <v>42</v>
      </c>
      <c r="F3" s="31"/>
      <c r="G3" s="30"/>
      <c r="H3" s="20" t="s">
        <v>29</v>
      </c>
      <c r="I3" s="21" t="s">
        <v>32</v>
      </c>
      <c r="J3" s="32" t="s">
        <v>33</v>
      </c>
      <c r="K3" s="33"/>
      <c r="L3" s="34"/>
      <c r="M3" s="21" t="s">
        <v>32</v>
      </c>
      <c r="N3" s="33" t="s">
        <v>33</v>
      </c>
      <c r="O3" s="33"/>
      <c r="P3" s="34"/>
      <c r="Q3" s="35" t="s">
        <v>39</v>
      </c>
      <c r="R3" s="36"/>
      <c r="S3" s="37"/>
    </row>
    <row r="4" spans="1:19" ht="14.25" thickBot="1">
      <c r="A4" s="38">
        <v>3</v>
      </c>
      <c r="B4" s="39"/>
      <c r="C4" s="38"/>
      <c r="D4" s="39"/>
      <c r="E4" s="38"/>
      <c r="F4" s="44"/>
      <c r="G4" s="39"/>
      <c r="H4" s="18">
        <v>1</v>
      </c>
      <c r="I4" s="19">
        <v>1</v>
      </c>
      <c r="J4" s="47">
        <v>197</v>
      </c>
      <c r="K4" s="48"/>
      <c r="L4" s="49"/>
      <c r="M4" s="19">
        <v>2</v>
      </c>
      <c r="N4" s="50">
        <v>194</v>
      </c>
      <c r="O4" s="51"/>
      <c r="P4" s="52"/>
      <c r="Q4" s="53">
        <f>S10+Q24+O30+L34</f>
        <v>186.78730467070218</v>
      </c>
      <c r="R4" s="54"/>
      <c r="S4" s="55"/>
    </row>
    <row r="5" spans="1:19" ht="14.25" thickBot="1">
      <c r="A5" s="40"/>
      <c r="B5" s="41"/>
      <c r="C5" s="40"/>
      <c r="D5" s="41"/>
      <c r="E5" s="40"/>
      <c r="F5" s="45"/>
      <c r="G5" s="41"/>
      <c r="H5" s="16">
        <v>2</v>
      </c>
      <c r="I5" s="17">
        <v>1</v>
      </c>
      <c r="J5" s="56">
        <v>199</v>
      </c>
      <c r="K5" s="57"/>
      <c r="L5" s="58"/>
      <c r="M5" s="17">
        <v>2</v>
      </c>
      <c r="N5" s="56">
        <v>198</v>
      </c>
      <c r="O5" s="57"/>
      <c r="P5" s="58"/>
      <c r="Q5" s="53"/>
      <c r="R5" s="54"/>
      <c r="S5" s="55"/>
    </row>
    <row r="6" spans="1:19" ht="14.25" thickBot="1">
      <c r="A6" s="42"/>
      <c r="B6" s="43"/>
      <c r="C6" s="42"/>
      <c r="D6" s="43"/>
      <c r="E6" s="42"/>
      <c r="F6" s="46"/>
      <c r="G6" s="43"/>
      <c r="H6" s="14">
        <v>3</v>
      </c>
      <c r="I6" s="15">
        <v>1</v>
      </c>
      <c r="J6" s="59">
        <v>194</v>
      </c>
      <c r="K6" s="60"/>
      <c r="L6" s="61"/>
      <c r="M6" s="15">
        <v>2</v>
      </c>
      <c r="N6" s="62">
        <v>194</v>
      </c>
      <c r="O6" s="63"/>
      <c r="P6" s="64"/>
      <c r="Q6" s="65" t="s">
        <v>36</v>
      </c>
      <c r="R6" s="66"/>
      <c r="S6" s="67"/>
    </row>
    <row r="7" ht="14.25" thickBot="1"/>
    <row r="8" spans="1:19" ht="13.5">
      <c r="A8" s="68" t="s">
        <v>3</v>
      </c>
      <c r="B8" s="69"/>
      <c r="C8" s="4"/>
      <c r="D8" s="69" t="s">
        <v>35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2"/>
    </row>
    <row r="9" spans="1:19" ht="40.5">
      <c r="A9" s="70"/>
      <c r="B9" s="71"/>
      <c r="C9" s="6"/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37</v>
      </c>
      <c r="J9" s="6" t="s">
        <v>9</v>
      </c>
      <c r="K9" s="6" t="s">
        <v>10</v>
      </c>
      <c r="L9" s="6" t="s">
        <v>11</v>
      </c>
      <c r="M9" s="7" t="s">
        <v>12</v>
      </c>
      <c r="N9" s="7" t="s">
        <v>54</v>
      </c>
      <c r="O9" s="6" t="s">
        <v>38</v>
      </c>
      <c r="P9" s="7" t="s">
        <v>13</v>
      </c>
      <c r="Q9" s="7" t="s">
        <v>14</v>
      </c>
      <c r="R9" s="7" t="s">
        <v>15</v>
      </c>
      <c r="S9" s="8" t="s">
        <v>16</v>
      </c>
    </row>
    <row r="10" spans="1:19" ht="13.5">
      <c r="A10" s="73" t="s">
        <v>0</v>
      </c>
      <c r="B10" s="76" t="s">
        <v>44</v>
      </c>
      <c r="C10" s="9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78">
        <f>SUM(D11:M11)+MAX(N11,O11)</f>
        <v>7.396862021227503</v>
      </c>
      <c r="Q10" s="79">
        <v>6</v>
      </c>
      <c r="R10" s="79">
        <f>P10+Q10</f>
        <v>13.396862021227502</v>
      </c>
      <c r="S10" s="81">
        <f>SUM(R10:R21)</f>
        <v>142.88730467070218</v>
      </c>
    </row>
    <row r="11" spans="1:19" ht="13.5">
      <c r="A11" s="74"/>
      <c r="B11" s="77"/>
      <c r="C11" s="9" t="s">
        <v>31</v>
      </c>
      <c r="D11" s="10">
        <f>(9/11)*(($J$4+1)-D10)/$J$4</f>
        <v>0.8223350253807107</v>
      </c>
      <c r="E11" s="10">
        <f aca="true" t="shared" si="0" ref="E11:O11">(9/11)*(($J$4+1)-E10)/$J$4</f>
        <v>0.8223350253807107</v>
      </c>
      <c r="F11" s="10">
        <f t="shared" si="0"/>
        <v>0.8223350253807107</v>
      </c>
      <c r="G11" s="10">
        <f t="shared" si="0"/>
        <v>0.8223350253807107</v>
      </c>
      <c r="H11" s="10">
        <f t="shared" si="0"/>
        <v>0.8223350253807107</v>
      </c>
      <c r="I11" s="10">
        <f t="shared" si="0"/>
        <v>0.8223350253807107</v>
      </c>
      <c r="J11" s="10">
        <f>IF(J10=1,9/11,IF(J10=2,6/11,3/11))</f>
        <v>0.2727272727272727</v>
      </c>
      <c r="K11" s="10">
        <f>IF(K10=1,9/11,IF(K10=2,6/11,3/11))</f>
        <v>0.2727272727272727</v>
      </c>
      <c r="L11" s="10">
        <f>IF(L10=1,9/11,IF(L10=2,6/11,3/11))</f>
        <v>0.2727272727272727</v>
      </c>
      <c r="M11" s="10">
        <f t="shared" si="0"/>
        <v>0.8223350253807107</v>
      </c>
      <c r="N11" s="10">
        <f t="shared" si="0"/>
        <v>0.8223350253807107</v>
      </c>
      <c r="O11" s="10">
        <f t="shared" si="0"/>
        <v>0.8223350253807107</v>
      </c>
      <c r="P11" s="78"/>
      <c r="Q11" s="79"/>
      <c r="R11" s="80"/>
      <c r="S11" s="81"/>
    </row>
    <row r="12" spans="1:19" ht="13.5">
      <c r="A12" s="74"/>
      <c r="B12" s="76" t="s">
        <v>45</v>
      </c>
      <c r="C12" s="9" t="s">
        <v>30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78">
        <f>SUM(D13:M13)+MAX(N13,O13)</f>
        <v>7.397375820056231</v>
      </c>
      <c r="Q12" s="83">
        <v>6</v>
      </c>
      <c r="R12" s="79">
        <f>P12+Q12</f>
        <v>13.397375820056231</v>
      </c>
      <c r="S12" s="81"/>
    </row>
    <row r="13" spans="1:19" ht="13.5">
      <c r="A13" s="75"/>
      <c r="B13" s="77"/>
      <c r="C13" s="9" t="s">
        <v>31</v>
      </c>
      <c r="D13" s="10">
        <f>(9/11)*(($N$4+1)-D12)/$N$4</f>
        <v>0.8223992502343018</v>
      </c>
      <c r="E13" s="10">
        <f aca="true" t="shared" si="1" ref="E13:O13">(9/11)*(($N$4+1)-E12)/$N$4</f>
        <v>0.8223992502343018</v>
      </c>
      <c r="F13" s="10">
        <f t="shared" si="1"/>
        <v>0.8223992502343018</v>
      </c>
      <c r="G13" s="10">
        <f t="shared" si="1"/>
        <v>0.8223992502343018</v>
      </c>
      <c r="H13" s="10">
        <f t="shared" si="1"/>
        <v>0.8223992502343018</v>
      </c>
      <c r="I13" s="10">
        <f t="shared" si="1"/>
        <v>0.8223992502343018</v>
      </c>
      <c r="J13" s="10">
        <f>IF(J12=1,9/11,IF(J12=2,6/11,3/11))</f>
        <v>0.2727272727272727</v>
      </c>
      <c r="K13" s="10">
        <f>IF(K12=1,9/11,IF(K12=2,6/11,3/11))</f>
        <v>0.2727272727272727</v>
      </c>
      <c r="L13" s="10">
        <f>IF(L12=1,9/11,IF(L12=2,6/11,3/11))</f>
        <v>0.2727272727272727</v>
      </c>
      <c r="M13" s="10">
        <f t="shared" si="1"/>
        <v>0.8223992502343018</v>
      </c>
      <c r="N13" s="10">
        <f t="shared" si="1"/>
        <v>0.8223992502343018</v>
      </c>
      <c r="O13" s="10">
        <f t="shared" si="1"/>
        <v>0.8223992502343018</v>
      </c>
      <c r="P13" s="78"/>
      <c r="Q13" s="84"/>
      <c r="R13" s="80"/>
      <c r="S13" s="81"/>
    </row>
    <row r="14" spans="1:19" ht="13.5">
      <c r="A14" s="73" t="s">
        <v>1</v>
      </c>
      <c r="B14" s="76" t="s">
        <v>44</v>
      </c>
      <c r="C14" s="9" t="s">
        <v>30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78">
        <f>SUM(D15:M15)+MAX(N15,O15)</f>
        <v>11.094792142530835</v>
      </c>
      <c r="Q14" s="83">
        <v>9</v>
      </c>
      <c r="R14" s="79">
        <f>P14+Q14</f>
        <v>20.094792142530835</v>
      </c>
      <c r="S14" s="81"/>
    </row>
    <row r="15" spans="1:19" ht="13.5">
      <c r="A15" s="74"/>
      <c r="B15" s="77"/>
      <c r="C15" s="9" t="s">
        <v>31</v>
      </c>
      <c r="D15" s="10">
        <f>(13.5/11)*(($J$5+1)-D14)/$J$5</f>
        <v>1.2334399269072636</v>
      </c>
      <c r="E15" s="10">
        <f aca="true" t="shared" si="2" ref="E15:O15">(13.5/11)*(($J$5+1)-E14)/$J$5</f>
        <v>1.2334399269072636</v>
      </c>
      <c r="F15" s="10">
        <f t="shared" si="2"/>
        <v>1.2334399269072636</v>
      </c>
      <c r="G15" s="10">
        <f t="shared" si="2"/>
        <v>1.2334399269072636</v>
      </c>
      <c r="H15" s="10">
        <f t="shared" si="2"/>
        <v>1.2334399269072636</v>
      </c>
      <c r="I15" s="10">
        <f t="shared" si="2"/>
        <v>1.2334399269072636</v>
      </c>
      <c r="J15" s="10">
        <f>IF(J14=1,13.5/11,IF(J14=2,9/11,4.5/11))</f>
        <v>0.4090909090909091</v>
      </c>
      <c r="K15" s="10">
        <f>IF(K14=1,13.5/11,IF(K14=2,9/11,4.5/11))</f>
        <v>0.4090909090909091</v>
      </c>
      <c r="L15" s="10">
        <f>IF(L14=1,13.5/11,IF(L14=2,9/11,4.5/11))</f>
        <v>0.4090909090909091</v>
      </c>
      <c r="M15" s="10">
        <f t="shared" si="2"/>
        <v>1.2334399269072636</v>
      </c>
      <c r="N15" s="10">
        <f t="shared" si="2"/>
        <v>1.2334399269072636</v>
      </c>
      <c r="O15" s="10">
        <f t="shared" si="2"/>
        <v>1.2334399269072636</v>
      </c>
      <c r="P15" s="78"/>
      <c r="Q15" s="84"/>
      <c r="R15" s="80"/>
      <c r="S15" s="81"/>
    </row>
    <row r="16" spans="1:19" ht="13.5">
      <c r="A16" s="74"/>
      <c r="B16" s="76" t="s">
        <v>45</v>
      </c>
      <c r="C16" s="9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78">
        <f>SUM(D17:M17)+MAX(N17,O17)</f>
        <v>11.095041322314051</v>
      </c>
      <c r="Q16" s="83">
        <v>9</v>
      </c>
      <c r="R16" s="79">
        <f>P16+Q16</f>
        <v>20.095041322314053</v>
      </c>
      <c r="S16" s="81"/>
    </row>
    <row r="17" spans="1:19" ht="13.5">
      <c r="A17" s="75"/>
      <c r="B17" s="77"/>
      <c r="C17" s="9" t="s">
        <v>31</v>
      </c>
      <c r="D17" s="10">
        <f>(13.5/11)*(($N$5+1)-D16)/$N$5</f>
        <v>1.2334710743801653</v>
      </c>
      <c r="E17" s="10">
        <f aca="true" t="shared" si="3" ref="E17:O17">(13.5/11)*(($N$5+1)-E16)/$N$5</f>
        <v>1.2334710743801653</v>
      </c>
      <c r="F17" s="10">
        <f t="shared" si="3"/>
        <v>1.2334710743801653</v>
      </c>
      <c r="G17" s="10">
        <f t="shared" si="3"/>
        <v>1.2334710743801653</v>
      </c>
      <c r="H17" s="10">
        <f t="shared" si="3"/>
        <v>1.2334710743801653</v>
      </c>
      <c r="I17" s="10">
        <f t="shared" si="3"/>
        <v>1.2334710743801653</v>
      </c>
      <c r="J17" s="10">
        <f>IF(J16=1,13.5/11,IF(J16=2,9/11,4.5/11))</f>
        <v>0.4090909090909091</v>
      </c>
      <c r="K17" s="10">
        <f>IF(K16=1,13.5/11,IF(K16=2,9/11,4.5/11))</f>
        <v>0.4090909090909091</v>
      </c>
      <c r="L17" s="10">
        <f>IF(L16=1,13.5/11,IF(L16=2,9/11,4.5/11))</f>
        <v>0.4090909090909091</v>
      </c>
      <c r="M17" s="10">
        <f t="shared" si="3"/>
        <v>1.2334710743801653</v>
      </c>
      <c r="N17" s="10">
        <f t="shared" si="3"/>
        <v>1.2334710743801653</v>
      </c>
      <c r="O17" s="10">
        <f t="shared" si="3"/>
        <v>1.2334710743801653</v>
      </c>
      <c r="P17" s="78"/>
      <c r="Q17" s="84"/>
      <c r="R17" s="80"/>
      <c r="S17" s="81"/>
    </row>
    <row r="18" spans="1:19" ht="13.5">
      <c r="A18" s="73" t="s">
        <v>43</v>
      </c>
      <c r="B18" s="76" t="s">
        <v>44</v>
      </c>
      <c r="C18" s="9" t="s">
        <v>30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78">
        <f>SUM(D19:O19)</f>
        <v>21.231255857544518</v>
      </c>
      <c r="Q18" s="83">
        <v>15</v>
      </c>
      <c r="R18" s="79">
        <f>P18+Q18</f>
        <v>36.23125585754452</v>
      </c>
      <c r="S18" s="81"/>
    </row>
    <row r="19" spans="1:19" ht="13.5">
      <c r="A19" s="74"/>
      <c r="B19" s="77"/>
      <c r="C19" s="9" t="s">
        <v>31</v>
      </c>
      <c r="D19" s="10">
        <f aca="true" t="shared" si="4" ref="D19:I19">(22.5/11)*(($J$6+1)-D18)/$J$6</f>
        <v>2.0559981255857545</v>
      </c>
      <c r="E19" s="10">
        <f t="shared" si="4"/>
        <v>2.0559981255857545</v>
      </c>
      <c r="F19" s="10">
        <f t="shared" si="4"/>
        <v>2.0559981255857545</v>
      </c>
      <c r="G19" s="10">
        <f t="shared" si="4"/>
        <v>2.0559981255857545</v>
      </c>
      <c r="H19" s="10">
        <f t="shared" si="4"/>
        <v>2.0559981255857545</v>
      </c>
      <c r="I19" s="10">
        <f t="shared" si="4"/>
        <v>2.0559981255857545</v>
      </c>
      <c r="J19" s="10">
        <f>IF(J18=1,22.5/11,IF(J18=2,20/11,10/11))</f>
        <v>0.9090909090909091</v>
      </c>
      <c r="K19" s="10">
        <f>IF(K18=1,22.5/11,IF(K18=2,20/11,10/11))</f>
        <v>0.9090909090909091</v>
      </c>
      <c r="L19" s="10">
        <f>IF(L18=1,22.5/11,IF(L18=2,20/11,10/11))</f>
        <v>0.9090909090909091</v>
      </c>
      <c r="M19" s="10">
        <f>(22.5/11)*(($J$6+1)-M18)/$J$6</f>
        <v>2.0559981255857545</v>
      </c>
      <c r="N19" s="10">
        <f>(22.5/11)*(($J$6+1)-N18)/$J$6</f>
        <v>2.0559981255857545</v>
      </c>
      <c r="O19" s="10">
        <f>(22.5/11)*(($J$6+1)-O18)/$J$6</f>
        <v>2.0559981255857545</v>
      </c>
      <c r="P19" s="78"/>
      <c r="Q19" s="84"/>
      <c r="R19" s="80"/>
      <c r="S19" s="81"/>
    </row>
    <row r="20" spans="1:19" ht="13.5">
      <c r="A20" s="74"/>
      <c r="B20" s="76" t="s">
        <v>45</v>
      </c>
      <c r="C20" s="9" t="s">
        <v>30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78">
        <f>SUM(D21:O21)</f>
        <v>24.67197750702906</v>
      </c>
      <c r="Q20" s="79">
        <v>15</v>
      </c>
      <c r="R20" s="79">
        <f>P20+Q20</f>
        <v>39.671977507029055</v>
      </c>
      <c r="S20" s="81"/>
    </row>
    <row r="21" spans="1:19" ht="14.25" thickBot="1">
      <c r="A21" s="85"/>
      <c r="B21" s="86"/>
      <c r="C21" s="24" t="s">
        <v>31</v>
      </c>
      <c r="D21" s="27">
        <f aca="true" t="shared" si="5" ref="D21:O21">(22.5/11)*(($N$6+1)-D20)/$N$6</f>
        <v>2.0559981255857545</v>
      </c>
      <c r="E21" s="27">
        <f t="shared" si="5"/>
        <v>2.0559981255857545</v>
      </c>
      <c r="F21" s="27">
        <f t="shared" si="5"/>
        <v>2.0559981255857545</v>
      </c>
      <c r="G21" s="27">
        <f t="shared" si="5"/>
        <v>2.0559981255857545</v>
      </c>
      <c r="H21" s="27">
        <f t="shared" si="5"/>
        <v>2.0559981255857545</v>
      </c>
      <c r="I21" s="27">
        <f t="shared" si="5"/>
        <v>2.0559981255857545</v>
      </c>
      <c r="J21" s="27">
        <f t="shared" si="5"/>
        <v>2.0559981255857545</v>
      </c>
      <c r="K21" s="27">
        <f t="shared" si="5"/>
        <v>2.0559981255857545</v>
      </c>
      <c r="L21" s="27">
        <f t="shared" si="5"/>
        <v>2.0559981255857545</v>
      </c>
      <c r="M21" s="27">
        <f t="shared" si="5"/>
        <v>2.0559981255857545</v>
      </c>
      <c r="N21" s="27">
        <f t="shared" si="5"/>
        <v>2.0559981255857545</v>
      </c>
      <c r="O21" s="27">
        <f t="shared" si="5"/>
        <v>2.0559981255857545</v>
      </c>
      <c r="P21" s="78"/>
      <c r="Q21" s="87"/>
      <c r="R21" s="80"/>
      <c r="S21" s="82"/>
    </row>
    <row r="22" spans="1:19" ht="14.2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3.5">
      <c r="A23" s="88" t="s">
        <v>48</v>
      </c>
      <c r="B23" s="89"/>
      <c r="C23" s="89"/>
      <c r="D23" s="89"/>
      <c r="E23" s="90" t="s">
        <v>17</v>
      </c>
      <c r="F23" s="91"/>
      <c r="G23" s="90" t="s">
        <v>18</v>
      </c>
      <c r="H23" s="91" t="s">
        <v>18</v>
      </c>
      <c r="I23" s="90" t="s">
        <v>46</v>
      </c>
      <c r="J23" s="91"/>
      <c r="K23" s="90" t="s">
        <v>47</v>
      </c>
      <c r="L23" s="91"/>
      <c r="M23" s="90" t="s">
        <v>31</v>
      </c>
      <c r="N23" s="92"/>
      <c r="O23" s="92"/>
      <c r="P23" s="91"/>
      <c r="Q23" s="93" t="s">
        <v>19</v>
      </c>
      <c r="R23" s="94"/>
      <c r="S23" s="95"/>
    </row>
    <row r="24" spans="1:19" ht="13.5">
      <c r="A24" s="96" t="s">
        <v>0</v>
      </c>
      <c r="B24" s="80"/>
      <c r="C24" s="80"/>
      <c r="D24" s="80"/>
      <c r="E24" s="97">
        <v>0</v>
      </c>
      <c r="F24" s="98"/>
      <c r="G24" s="97">
        <v>0</v>
      </c>
      <c r="H24" s="98"/>
      <c r="I24" s="97">
        <v>0</v>
      </c>
      <c r="J24" s="98"/>
      <c r="K24" s="97">
        <v>0</v>
      </c>
      <c r="L24" s="98"/>
      <c r="M24" s="97">
        <f>IF(E24+INT((G24+I24+K24)/3)&gt;=6,2.4,IF(E24+INT((G24+I24+K24)/3)&gt;=5,3,IF(E24+INT((G24+I24+K24)/3)&gt;=4,3.6,IF(E24+INT((G24+I24+K24)/3)&gt;=3,4.2,IF(E24+INT((G24+I24+K24)/3)&gt;=2,4.8,IF(E24+INT((G24+I24+K24)/3)&gt;=1,5.4,6))))))</f>
        <v>6</v>
      </c>
      <c r="N24" s="99"/>
      <c r="O24" s="99"/>
      <c r="P24" s="98"/>
      <c r="Q24" s="108">
        <f>SUM(M24:P26)</f>
        <v>18.4</v>
      </c>
      <c r="R24" s="109"/>
      <c r="S24" s="110"/>
    </row>
    <row r="25" spans="1:19" ht="13.5">
      <c r="A25" s="96" t="s">
        <v>1</v>
      </c>
      <c r="B25" s="80"/>
      <c r="C25" s="80"/>
      <c r="D25" s="80"/>
      <c r="E25" s="97">
        <v>1</v>
      </c>
      <c r="F25" s="98"/>
      <c r="G25" s="97">
        <v>0</v>
      </c>
      <c r="H25" s="98"/>
      <c r="I25" s="97">
        <v>2</v>
      </c>
      <c r="J25" s="98"/>
      <c r="K25" s="97">
        <v>0</v>
      </c>
      <c r="L25" s="98"/>
      <c r="M25" s="97">
        <f>IF(E25+INT((G25+I25+K25)/3)&gt;=6,2.4,IF(E25+INT((G25+I25+K25)/3)&gt;=5,38,IF(E25+INT((G25+I25+K25)/3)&gt;=4,3.6,IF(E25+INT((G25+I25+K25)/3)&gt;=3,4.2,IF(E25+INT((G25+I25+K25)/3)&gt;=2,4,IF(E25+INT((G25+I25+K25)/3)&gt;=1,5.4,7))))))</f>
        <v>5.4</v>
      </c>
      <c r="N25" s="99"/>
      <c r="O25" s="99"/>
      <c r="P25" s="98"/>
      <c r="Q25" s="111"/>
      <c r="R25" s="112"/>
      <c r="S25" s="113"/>
    </row>
    <row r="26" spans="1:19" ht="14.25" thickBot="1">
      <c r="A26" s="100" t="s">
        <v>2</v>
      </c>
      <c r="B26" s="101"/>
      <c r="C26" s="101"/>
      <c r="D26" s="101"/>
      <c r="E26" s="102">
        <v>0</v>
      </c>
      <c r="F26" s="103"/>
      <c r="G26" s="102">
        <v>0</v>
      </c>
      <c r="H26" s="103"/>
      <c r="I26" s="102">
        <v>0</v>
      </c>
      <c r="J26" s="103"/>
      <c r="K26" s="102">
        <v>0</v>
      </c>
      <c r="L26" s="103"/>
      <c r="M26" s="102">
        <f>IF(E26+INT((G26+I26+K26)/3)&gt;=6,2.4,IF(E26+INT((G26+I26+K26)/3)&gt;=5,38,IF(E26+INT((G26+I26+K26)/3)&gt;=4,3.6,IF(E26+INT((G26+I26+K26)/3)&gt;=3,4.2,IF(E26+INT((G26+I26+K26)/3)&gt;=2,4,IF(E26+INT((G26+I26+K26)/3)&gt;=1,5.4,7))))))</f>
        <v>7</v>
      </c>
      <c r="N26" s="104"/>
      <c r="O26" s="104"/>
      <c r="P26" s="103"/>
      <c r="Q26" s="114"/>
      <c r="R26" s="115"/>
      <c r="S26" s="116"/>
    </row>
    <row r="27" spans="1:19" ht="14.25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3.5">
      <c r="A28" s="105" t="s">
        <v>27</v>
      </c>
      <c r="B28" s="106"/>
      <c r="C28" s="106"/>
      <c r="D28" s="106"/>
      <c r="E28" s="107"/>
      <c r="F28" s="90" t="s">
        <v>25</v>
      </c>
      <c r="G28" s="92"/>
      <c r="H28" s="92"/>
      <c r="I28" s="92"/>
      <c r="J28" s="92"/>
      <c r="K28" s="92"/>
      <c r="L28" s="92"/>
      <c r="M28" s="92"/>
      <c r="N28" s="91"/>
      <c r="O28" s="69" t="s">
        <v>19</v>
      </c>
      <c r="P28" s="69"/>
      <c r="Q28" s="69"/>
      <c r="R28" s="69" t="s">
        <v>20</v>
      </c>
      <c r="S28" s="72"/>
    </row>
    <row r="29" spans="1:19" ht="13.5">
      <c r="A29" s="118" t="s">
        <v>26</v>
      </c>
      <c r="B29" s="119"/>
      <c r="C29" s="119"/>
      <c r="D29" s="119"/>
      <c r="E29" s="120"/>
      <c r="F29" s="71" t="s">
        <v>0</v>
      </c>
      <c r="G29" s="71"/>
      <c r="H29" s="71" t="s">
        <v>1</v>
      </c>
      <c r="I29" s="71"/>
      <c r="J29" s="122" t="s">
        <v>2</v>
      </c>
      <c r="K29" s="123"/>
      <c r="L29" s="122" t="s">
        <v>21</v>
      </c>
      <c r="M29" s="124"/>
      <c r="N29" s="123"/>
      <c r="O29" s="71"/>
      <c r="P29" s="71"/>
      <c r="Q29" s="71"/>
      <c r="R29" s="71"/>
      <c r="S29" s="117"/>
    </row>
    <row r="30" spans="1:19" ht="14.25" thickBot="1">
      <c r="A30" s="125" t="s">
        <v>22</v>
      </c>
      <c r="B30" s="126"/>
      <c r="C30" s="126"/>
      <c r="D30" s="126"/>
      <c r="E30" s="22">
        <v>60</v>
      </c>
      <c r="F30" s="102"/>
      <c r="G30" s="103"/>
      <c r="H30" s="102"/>
      <c r="I30" s="103"/>
      <c r="J30" s="102">
        <v>60</v>
      </c>
      <c r="K30" s="103"/>
      <c r="L30" s="127">
        <v>44</v>
      </c>
      <c r="M30" s="126"/>
      <c r="N30" s="128"/>
      <c r="O30" s="101">
        <f>IF(E30=20,IF(L30&gt;20,20,IF(L30&gt;=15,L30,IF(L30&lt;2,8,INT(L30/2)+8))),IF(L30&lt;5,8,IF(L30&gt;=60,20,INT((L30)/5)+8)))</f>
        <v>16</v>
      </c>
      <c r="P30" s="101"/>
      <c r="Q30" s="101"/>
      <c r="R30" s="101"/>
      <c r="S30" s="121"/>
    </row>
    <row r="31" spans="1:19" ht="14.25" thickBo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3.5">
      <c r="A32" s="105" t="s">
        <v>28</v>
      </c>
      <c r="B32" s="106"/>
      <c r="C32" s="106"/>
      <c r="D32" s="107"/>
      <c r="E32" s="25" t="s">
        <v>49</v>
      </c>
      <c r="F32" s="26"/>
      <c r="G32" s="25" t="s">
        <v>50</v>
      </c>
      <c r="H32" s="26"/>
      <c r="I32" s="93" t="s">
        <v>51</v>
      </c>
      <c r="J32" s="94"/>
      <c r="K32" s="95"/>
      <c r="L32" s="93" t="s">
        <v>52</v>
      </c>
      <c r="M32" s="94"/>
      <c r="N32" s="95"/>
      <c r="O32" s="11"/>
      <c r="P32" s="11"/>
      <c r="Q32" s="11"/>
      <c r="R32" s="11"/>
      <c r="S32" s="11"/>
    </row>
    <row r="33" spans="1:14" ht="13.5">
      <c r="A33" s="118"/>
      <c r="B33" s="119"/>
      <c r="C33" s="119"/>
      <c r="D33" s="120"/>
      <c r="E33" s="122" t="s">
        <v>23</v>
      </c>
      <c r="F33" s="123"/>
      <c r="G33" s="122" t="s">
        <v>53</v>
      </c>
      <c r="H33" s="123"/>
      <c r="I33" s="132"/>
      <c r="J33" s="133"/>
      <c r="K33" s="134"/>
      <c r="L33" s="132"/>
      <c r="M33" s="133"/>
      <c r="N33" s="134"/>
    </row>
    <row r="34" spans="1:14" ht="14.25" thickBot="1">
      <c r="A34" s="100" t="s">
        <v>24</v>
      </c>
      <c r="B34" s="101"/>
      <c r="C34" s="101"/>
      <c r="D34" s="101"/>
      <c r="E34" s="102">
        <v>7</v>
      </c>
      <c r="F34" s="103"/>
      <c r="G34" s="102"/>
      <c r="H34" s="103"/>
      <c r="I34" s="129">
        <f>IF((E34*0.5)&gt;4,4,(E34*0.5))+6</f>
        <v>9.5</v>
      </c>
      <c r="J34" s="130"/>
      <c r="K34" s="131"/>
      <c r="L34" s="129">
        <f>IF(IF((IF((H34*0.5)&gt;4,4,(H34*0.5))+6)&gt;10,10,I34+(G34*0.1))&gt;10,10,IF((IF((H34*0.5)&gt;4,4,(H34*0.5))+6)&gt;10,10,I34+(G34*0.1)))</f>
        <v>9.5</v>
      </c>
      <c r="M34" s="130"/>
      <c r="N34" s="131"/>
    </row>
    <row r="35" spans="1:11" ht="13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100">
    <mergeCell ref="A34:D34"/>
    <mergeCell ref="E34:F34"/>
    <mergeCell ref="G34:H34"/>
    <mergeCell ref="I34:K34"/>
    <mergeCell ref="L34:N34"/>
    <mergeCell ref="R30:S30"/>
    <mergeCell ref="A32:D33"/>
    <mergeCell ref="I32:K33"/>
    <mergeCell ref="L32:N33"/>
    <mergeCell ref="E33:F33"/>
    <mergeCell ref="G33:H33"/>
    <mergeCell ref="A30:D30"/>
    <mergeCell ref="F30:G30"/>
    <mergeCell ref="H30:I30"/>
    <mergeCell ref="J30:K30"/>
    <mergeCell ref="L30:N30"/>
    <mergeCell ref="O30:Q30"/>
    <mergeCell ref="R28:S29"/>
    <mergeCell ref="A29:E29"/>
    <mergeCell ref="F29:G29"/>
    <mergeCell ref="H29:I29"/>
    <mergeCell ref="J29:K29"/>
    <mergeCell ref="L29:N29"/>
    <mergeCell ref="I26:J26"/>
    <mergeCell ref="K26:L26"/>
    <mergeCell ref="M26:P26"/>
    <mergeCell ref="A28:E28"/>
    <mergeCell ref="F28:N28"/>
    <mergeCell ref="O28:Q29"/>
    <mergeCell ref="Q24:S26"/>
    <mergeCell ref="A25:D25"/>
    <mergeCell ref="E25:F25"/>
    <mergeCell ref="G25:H25"/>
    <mergeCell ref="I25:J25"/>
    <mergeCell ref="K25:L25"/>
    <mergeCell ref="M25:P25"/>
    <mergeCell ref="A26:D26"/>
    <mergeCell ref="E26:F26"/>
    <mergeCell ref="G26:H26"/>
    <mergeCell ref="A24:D24"/>
    <mergeCell ref="E24:F24"/>
    <mergeCell ref="G24:H24"/>
    <mergeCell ref="I24:J24"/>
    <mergeCell ref="K24:L24"/>
    <mergeCell ref="M24:P24"/>
    <mergeCell ref="R20:R21"/>
    <mergeCell ref="A23:D23"/>
    <mergeCell ref="E23:F23"/>
    <mergeCell ref="G23:H23"/>
    <mergeCell ref="I23:J23"/>
    <mergeCell ref="K23:L23"/>
    <mergeCell ref="M23:P23"/>
    <mergeCell ref="Q23:S23"/>
    <mergeCell ref="Q16:Q17"/>
    <mergeCell ref="R16:R17"/>
    <mergeCell ref="A18:A21"/>
    <mergeCell ref="B18:B19"/>
    <mergeCell ref="P18:P19"/>
    <mergeCell ref="Q18:Q19"/>
    <mergeCell ref="R18:R19"/>
    <mergeCell ref="B20:B21"/>
    <mergeCell ref="P20:P21"/>
    <mergeCell ref="Q20:Q21"/>
    <mergeCell ref="P12:P13"/>
    <mergeCell ref="Q12:Q13"/>
    <mergeCell ref="R12:R13"/>
    <mergeCell ref="A14:A17"/>
    <mergeCell ref="B14:B15"/>
    <mergeCell ref="P14:P15"/>
    <mergeCell ref="Q14:Q15"/>
    <mergeCell ref="R14:R15"/>
    <mergeCell ref="B16:B17"/>
    <mergeCell ref="P16:P17"/>
    <mergeCell ref="Q6:S6"/>
    <mergeCell ref="A8:B9"/>
    <mergeCell ref="D8:S8"/>
    <mergeCell ref="A10:A13"/>
    <mergeCell ref="B10:B11"/>
    <mergeCell ref="P10:P11"/>
    <mergeCell ref="Q10:Q11"/>
    <mergeCell ref="R10:R11"/>
    <mergeCell ref="S10:S21"/>
    <mergeCell ref="B12:B13"/>
    <mergeCell ref="A4:B6"/>
    <mergeCell ref="C4:D6"/>
    <mergeCell ref="E4:G6"/>
    <mergeCell ref="J4:L4"/>
    <mergeCell ref="N4:P4"/>
    <mergeCell ref="Q4:S5"/>
    <mergeCell ref="J5:L5"/>
    <mergeCell ref="N5:P5"/>
    <mergeCell ref="J6:L6"/>
    <mergeCell ref="N6:P6"/>
    <mergeCell ref="A1:S1"/>
    <mergeCell ref="A3:B3"/>
    <mergeCell ref="C3:D3"/>
    <mergeCell ref="E3:G3"/>
    <mergeCell ref="J3:L3"/>
    <mergeCell ref="N3:P3"/>
    <mergeCell ref="Q3:S3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1">
      <selection activeCell="E34" sqref="E34:F34"/>
    </sheetView>
  </sheetViews>
  <sheetFormatPr defaultColWidth="8.88671875" defaultRowHeight="13.5"/>
  <sheetData>
    <row r="1" spans="1:19" ht="27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ht="19.5" thickBot="1">
      <c r="B2" s="12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2"/>
      <c r="Q2" s="2"/>
      <c r="R2" s="2"/>
      <c r="S2" s="2"/>
    </row>
    <row r="3" spans="1:19" ht="23.25" thickBot="1">
      <c r="A3" s="29" t="s">
        <v>40</v>
      </c>
      <c r="B3" s="30"/>
      <c r="C3" s="29" t="s">
        <v>41</v>
      </c>
      <c r="D3" s="30"/>
      <c r="E3" s="29" t="s">
        <v>42</v>
      </c>
      <c r="F3" s="31"/>
      <c r="G3" s="30"/>
      <c r="H3" s="20" t="s">
        <v>29</v>
      </c>
      <c r="I3" s="21" t="s">
        <v>32</v>
      </c>
      <c r="J3" s="32" t="s">
        <v>33</v>
      </c>
      <c r="K3" s="33"/>
      <c r="L3" s="34"/>
      <c r="M3" s="21" t="s">
        <v>32</v>
      </c>
      <c r="N3" s="33" t="s">
        <v>33</v>
      </c>
      <c r="O3" s="33"/>
      <c r="P3" s="34"/>
      <c r="Q3" s="35" t="s">
        <v>39</v>
      </c>
      <c r="R3" s="36"/>
      <c r="S3" s="37"/>
    </row>
    <row r="4" spans="1:19" ht="14.25" thickBot="1">
      <c r="A4" s="38">
        <v>3</v>
      </c>
      <c r="B4" s="39"/>
      <c r="C4" s="38"/>
      <c r="D4" s="39"/>
      <c r="E4" s="38"/>
      <c r="F4" s="44"/>
      <c r="G4" s="39"/>
      <c r="H4" s="18">
        <v>1</v>
      </c>
      <c r="I4" s="19">
        <v>1</v>
      </c>
      <c r="J4" s="47">
        <v>197</v>
      </c>
      <c r="K4" s="48"/>
      <c r="L4" s="49"/>
      <c r="M4" s="19">
        <v>2</v>
      </c>
      <c r="N4" s="50">
        <v>194</v>
      </c>
      <c r="O4" s="51"/>
      <c r="P4" s="52"/>
      <c r="Q4" s="53">
        <f>S10+Q24+O30+L34</f>
        <v>189.38730467070218</v>
      </c>
      <c r="R4" s="54"/>
      <c r="S4" s="55"/>
    </row>
    <row r="5" spans="1:19" ht="14.25" thickBot="1">
      <c r="A5" s="40"/>
      <c r="B5" s="41"/>
      <c r="C5" s="40"/>
      <c r="D5" s="41"/>
      <c r="E5" s="40"/>
      <c r="F5" s="45"/>
      <c r="G5" s="41"/>
      <c r="H5" s="16">
        <v>2</v>
      </c>
      <c r="I5" s="17">
        <v>1</v>
      </c>
      <c r="J5" s="56">
        <v>199</v>
      </c>
      <c r="K5" s="57"/>
      <c r="L5" s="58"/>
      <c r="M5" s="17">
        <v>2</v>
      </c>
      <c r="N5" s="56">
        <v>198</v>
      </c>
      <c r="O5" s="57"/>
      <c r="P5" s="58"/>
      <c r="Q5" s="53"/>
      <c r="R5" s="54"/>
      <c r="S5" s="55"/>
    </row>
    <row r="6" spans="1:19" ht="14.25" thickBot="1">
      <c r="A6" s="42"/>
      <c r="B6" s="43"/>
      <c r="C6" s="42"/>
      <c r="D6" s="43"/>
      <c r="E6" s="42"/>
      <c r="F6" s="46"/>
      <c r="G6" s="43"/>
      <c r="H6" s="14">
        <v>3</v>
      </c>
      <c r="I6" s="15">
        <v>1</v>
      </c>
      <c r="J6" s="59">
        <v>194</v>
      </c>
      <c r="K6" s="60"/>
      <c r="L6" s="61"/>
      <c r="M6" s="15">
        <v>2</v>
      </c>
      <c r="N6" s="62">
        <v>194</v>
      </c>
      <c r="O6" s="63"/>
      <c r="P6" s="64"/>
      <c r="Q6" s="65" t="s">
        <v>36</v>
      </c>
      <c r="R6" s="66"/>
      <c r="S6" s="67"/>
    </row>
    <row r="7" ht="14.25" thickBot="1"/>
    <row r="8" spans="1:19" ht="13.5">
      <c r="A8" s="68" t="s">
        <v>3</v>
      </c>
      <c r="B8" s="69"/>
      <c r="C8" s="4"/>
      <c r="D8" s="69" t="s">
        <v>35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2"/>
    </row>
    <row r="9" spans="1:19" ht="40.5">
      <c r="A9" s="70"/>
      <c r="B9" s="71"/>
      <c r="C9" s="6"/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37</v>
      </c>
      <c r="J9" s="6" t="s">
        <v>9</v>
      </c>
      <c r="K9" s="6" t="s">
        <v>10</v>
      </c>
      <c r="L9" s="6" t="s">
        <v>11</v>
      </c>
      <c r="M9" s="7" t="s">
        <v>12</v>
      </c>
      <c r="N9" s="7" t="s">
        <v>54</v>
      </c>
      <c r="O9" s="6" t="s">
        <v>38</v>
      </c>
      <c r="P9" s="7" t="s">
        <v>13</v>
      </c>
      <c r="Q9" s="7" t="s">
        <v>14</v>
      </c>
      <c r="R9" s="7" t="s">
        <v>15</v>
      </c>
      <c r="S9" s="8" t="s">
        <v>16</v>
      </c>
    </row>
    <row r="10" spans="1:19" ht="13.5">
      <c r="A10" s="73" t="s">
        <v>0</v>
      </c>
      <c r="B10" s="76" t="s">
        <v>44</v>
      </c>
      <c r="C10" s="9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78">
        <f>SUM(D11:M11)+MAX(N11,O11)</f>
        <v>7.396862021227503</v>
      </c>
      <c r="Q10" s="79">
        <v>6</v>
      </c>
      <c r="R10" s="79">
        <f>P10+Q10</f>
        <v>13.396862021227502</v>
      </c>
      <c r="S10" s="81">
        <f>SUM(R10:R21)</f>
        <v>142.88730467070218</v>
      </c>
    </row>
    <row r="11" spans="1:19" ht="13.5">
      <c r="A11" s="74"/>
      <c r="B11" s="77"/>
      <c r="C11" s="9" t="s">
        <v>31</v>
      </c>
      <c r="D11" s="10">
        <f>(9/11)*(($J$4+1)-D10)/$J$4</f>
        <v>0.8223350253807107</v>
      </c>
      <c r="E11" s="10">
        <f aca="true" t="shared" si="0" ref="E11:O11">(9/11)*(($J$4+1)-E10)/$J$4</f>
        <v>0.8223350253807107</v>
      </c>
      <c r="F11" s="10">
        <f t="shared" si="0"/>
        <v>0.8223350253807107</v>
      </c>
      <c r="G11" s="10">
        <f t="shared" si="0"/>
        <v>0.8223350253807107</v>
      </c>
      <c r="H11" s="10">
        <f t="shared" si="0"/>
        <v>0.8223350253807107</v>
      </c>
      <c r="I11" s="10">
        <f t="shared" si="0"/>
        <v>0.8223350253807107</v>
      </c>
      <c r="J11" s="10">
        <f>IF(J10=1,9/11,IF(J10=2,6/11,3/11))</f>
        <v>0.2727272727272727</v>
      </c>
      <c r="K11" s="10">
        <f>IF(K10=1,9/11,IF(K10=2,6/11,3/11))</f>
        <v>0.2727272727272727</v>
      </c>
      <c r="L11" s="10">
        <f>IF(L10=1,9/11,IF(L10=2,6/11,3/11))</f>
        <v>0.2727272727272727</v>
      </c>
      <c r="M11" s="10">
        <f t="shared" si="0"/>
        <v>0.8223350253807107</v>
      </c>
      <c r="N11" s="10">
        <f t="shared" si="0"/>
        <v>0.8223350253807107</v>
      </c>
      <c r="O11" s="10">
        <f t="shared" si="0"/>
        <v>0.8223350253807107</v>
      </c>
      <c r="P11" s="78"/>
      <c r="Q11" s="79"/>
      <c r="R11" s="80"/>
      <c r="S11" s="81"/>
    </row>
    <row r="12" spans="1:19" ht="13.5">
      <c r="A12" s="74"/>
      <c r="B12" s="76" t="s">
        <v>45</v>
      </c>
      <c r="C12" s="9" t="s">
        <v>30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78">
        <f>SUM(D13:M13)+MAX(N13,O13)</f>
        <v>7.397375820056231</v>
      </c>
      <c r="Q12" s="83">
        <v>6</v>
      </c>
      <c r="R12" s="79">
        <f>P12+Q12</f>
        <v>13.397375820056231</v>
      </c>
      <c r="S12" s="81"/>
    </row>
    <row r="13" spans="1:19" ht="13.5">
      <c r="A13" s="75"/>
      <c r="B13" s="77"/>
      <c r="C13" s="9" t="s">
        <v>31</v>
      </c>
      <c r="D13" s="10">
        <f>(9/11)*(($N$4+1)-D12)/$N$4</f>
        <v>0.8223992502343018</v>
      </c>
      <c r="E13" s="10">
        <f aca="true" t="shared" si="1" ref="E13:O13">(9/11)*(($N$4+1)-E12)/$N$4</f>
        <v>0.8223992502343018</v>
      </c>
      <c r="F13" s="10">
        <f t="shared" si="1"/>
        <v>0.8223992502343018</v>
      </c>
      <c r="G13" s="10">
        <f t="shared" si="1"/>
        <v>0.8223992502343018</v>
      </c>
      <c r="H13" s="10">
        <f t="shared" si="1"/>
        <v>0.8223992502343018</v>
      </c>
      <c r="I13" s="10">
        <f t="shared" si="1"/>
        <v>0.8223992502343018</v>
      </c>
      <c r="J13" s="10">
        <f>IF(J12=1,9/11,IF(J12=2,6/11,3/11))</f>
        <v>0.2727272727272727</v>
      </c>
      <c r="K13" s="10">
        <f>IF(K12=1,9/11,IF(K12=2,6/11,3/11))</f>
        <v>0.2727272727272727</v>
      </c>
      <c r="L13" s="10">
        <f>IF(L12=1,9/11,IF(L12=2,6/11,3/11))</f>
        <v>0.2727272727272727</v>
      </c>
      <c r="M13" s="10">
        <f t="shared" si="1"/>
        <v>0.8223992502343018</v>
      </c>
      <c r="N13" s="10">
        <f t="shared" si="1"/>
        <v>0.8223992502343018</v>
      </c>
      <c r="O13" s="10">
        <f t="shared" si="1"/>
        <v>0.8223992502343018</v>
      </c>
      <c r="P13" s="78"/>
      <c r="Q13" s="84"/>
      <c r="R13" s="80"/>
      <c r="S13" s="81"/>
    </row>
    <row r="14" spans="1:19" ht="13.5">
      <c r="A14" s="73" t="s">
        <v>1</v>
      </c>
      <c r="B14" s="76" t="s">
        <v>44</v>
      </c>
      <c r="C14" s="9" t="s">
        <v>30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78">
        <f>SUM(D15:M15)+MAX(N15,O15)</f>
        <v>11.094792142530835</v>
      </c>
      <c r="Q14" s="83">
        <v>9</v>
      </c>
      <c r="R14" s="79">
        <f>P14+Q14</f>
        <v>20.094792142530835</v>
      </c>
      <c r="S14" s="81"/>
    </row>
    <row r="15" spans="1:19" ht="13.5">
      <c r="A15" s="74"/>
      <c r="B15" s="77"/>
      <c r="C15" s="9" t="s">
        <v>31</v>
      </c>
      <c r="D15" s="10">
        <f>(13.5/11)*(($J$5+1)-D14)/$J$5</f>
        <v>1.2334399269072636</v>
      </c>
      <c r="E15" s="10">
        <f aca="true" t="shared" si="2" ref="E15:O15">(13.5/11)*(($J$5+1)-E14)/$J$5</f>
        <v>1.2334399269072636</v>
      </c>
      <c r="F15" s="10">
        <f t="shared" si="2"/>
        <v>1.2334399269072636</v>
      </c>
      <c r="G15" s="10">
        <f t="shared" si="2"/>
        <v>1.2334399269072636</v>
      </c>
      <c r="H15" s="10">
        <f t="shared" si="2"/>
        <v>1.2334399269072636</v>
      </c>
      <c r="I15" s="10">
        <f t="shared" si="2"/>
        <v>1.2334399269072636</v>
      </c>
      <c r="J15" s="10">
        <f>IF(J14=1,13.5/11,IF(J14=2,9/11,4.5/11))</f>
        <v>0.4090909090909091</v>
      </c>
      <c r="K15" s="10">
        <f>IF(K14=1,13.5/11,IF(K14=2,9/11,4.5/11))</f>
        <v>0.4090909090909091</v>
      </c>
      <c r="L15" s="10">
        <f>IF(L14=1,13.5/11,IF(L14=2,9/11,4.5/11))</f>
        <v>0.4090909090909091</v>
      </c>
      <c r="M15" s="10">
        <f t="shared" si="2"/>
        <v>1.2334399269072636</v>
      </c>
      <c r="N15" s="10">
        <f t="shared" si="2"/>
        <v>1.2334399269072636</v>
      </c>
      <c r="O15" s="10">
        <f t="shared" si="2"/>
        <v>1.2334399269072636</v>
      </c>
      <c r="P15" s="78"/>
      <c r="Q15" s="84"/>
      <c r="R15" s="80"/>
      <c r="S15" s="81"/>
    </row>
    <row r="16" spans="1:19" ht="13.5">
      <c r="A16" s="74"/>
      <c r="B16" s="76" t="s">
        <v>45</v>
      </c>
      <c r="C16" s="9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78">
        <f>SUM(D17:M17)+MAX(N17,O17)</f>
        <v>11.095041322314051</v>
      </c>
      <c r="Q16" s="83">
        <v>9</v>
      </c>
      <c r="R16" s="79">
        <f>P16+Q16</f>
        <v>20.095041322314053</v>
      </c>
      <c r="S16" s="81"/>
    </row>
    <row r="17" spans="1:19" ht="13.5">
      <c r="A17" s="75"/>
      <c r="B17" s="77"/>
      <c r="C17" s="9" t="s">
        <v>31</v>
      </c>
      <c r="D17" s="10">
        <f>(13.5/11)*(($N$5+1)-D16)/$N$5</f>
        <v>1.2334710743801653</v>
      </c>
      <c r="E17" s="10">
        <f aca="true" t="shared" si="3" ref="E17:O17">(13.5/11)*(($N$5+1)-E16)/$N$5</f>
        <v>1.2334710743801653</v>
      </c>
      <c r="F17" s="10">
        <f t="shared" si="3"/>
        <v>1.2334710743801653</v>
      </c>
      <c r="G17" s="10">
        <f t="shared" si="3"/>
        <v>1.2334710743801653</v>
      </c>
      <c r="H17" s="10">
        <f t="shared" si="3"/>
        <v>1.2334710743801653</v>
      </c>
      <c r="I17" s="10">
        <f t="shared" si="3"/>
        <v>1.2334710743801653</v>
      </c>
      <c r="J17" s="10">
        <f>IF(J16=1,13.5/11,IF(J16=2,9/11,4.5/11))</f>
        <v>0.4090909090909091</v>
      </c>
      <c r="K17" s="10">
        <f>IF(K16=1,13.5/11,IF(K16=2,9/11,4.5/11))</f>
        <v>0.4090909090909091</v>
      </c>
      <c r="L17" s="10">
        <f>IF(L16=1,13.5/11,IF(L16=2,9/11,4.5/11))</f>
        <v>0.4090909090909091</v>
      </c>
      <c r="M17" s="10">
        <f t="shared" si="3"/>
        <v>1.2334710743801653</v>
      </c>
      <c r="N17" s="10">
        <f t="shared" si="3"/>
        <v>1.2334710743801653</v>
      </c>
      <c r="O17" s="10">
        <f t="shared" si="3"/>
        <v>1.2334710743801653</v>
      </c>
      <c r="P17" s="78"/>
      <c r="Q17" s="84"/>
      <c r="R17" s="80"/>
      <c r="S17" s="81"/>
    </row>
    <row r="18" spans="1:19" ht="13.5">
      <c r="A18" s="73" t="s">
        <v>43</v>
      </c>
      <c r="B18" s="76" t="s">
        <v>44</v>
      </c>
      <c r="C18" s="9" t="s">
        <v>30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78">
        <f>SUM(D19:O19)</f>
        <v>21.231255857544518</v>
      </c>
      <c r="Q18" s="83">
        <v>15</v>
      </c>
      <c r="R18" s="79">
        <f>P18+Q18</f>
        <v>36.23125585754452</v>
      </c>
      <c r="S18" s="81"/>
    </row>
    <row r="19" spans="1:19" ht="13.5">
      <c r="A19" s="74"/>
      <c r="B19" s="77"/>
      <c r="C19" s="9" t="s">
        <v>31</v>
      </c>
      <c r="D19" s="10">
        <f aca="true" t="shared" si="4" ref="D19:I19">(22.5/11)*(($J$6+1)-D18)/$J$6</f>
        <v>2.0559981255857545</v>
      </c>
      <c r="E19" s="10">
        <f t="shared" si="4"/>
        <v>2.0559981255857545</v>
      </c>
      <c r="F19" s="10">
        <f t="shared" si="4"/>
        <v>2.0559981255857545</v>
      </c>
      <c r="G19" s="10">
        <f t="shared" si="4"/>
        <v>2.0559981255857545</v>
      </c>
      <c r="H19" s="10">
        <f t="shared" si="4"/>
        <v>2.0559981255857545</v>
      </c>
      <c r="I19" s="10">
        <f t="shared" si="4"/>
        <v>2.0559981255857545</v>
      </c>
      <c r="J19" s="10">
        <f>IF(J18=1,22.5/11,IF(J18=2,20/11,10/11))</f>
        <v>0.9090909090909091</v>
      </c>
      <c r="K19" s="10">
        <f>IF(K18=1,22.5/11,IF(K18=2,20/11,10/11))</f>
        <v>0.9090909090909091</v>
      </c>
      <c r="L19" s="10">
        <f>IF(L18=1,22.5/11,IF(L18=2,20/11,10/11))</f>
        <v>0.9090909090909091</v>
      </c>
      <c r="M19" s="10">
        <f>(22.5/11)*(($J$6+1)-M18)/$J$6</f>
        <v>2.0559981255857545</v>
      </c>
      <c r="N19" s="10">
        <f>(22.5/11)*(($J$6+1)-N18)/$J$6</f>
        <v>2.0559981255857545</v>
      </c>
      <c r="O19" s="10">
        <f>(22.5/11)*(($J$6+1)-O18)/$J$6</f>
        <v>2.0559981255857545</v>
      </c>
      <c r="P19" s="78"/>
      <c r="Q19" s="84"/>
      <c r="R19" s="80"/>
      <c r="S19" s="81"/>
    </row>
    <row r="20" spans="1:19" ht="13.5">
      <c r="A20" s="74"/>
      <c r="B20" s="76" t="s">
        <v>45</v>
      </c>
      <c r="C20" s="9" t="s">
        <v>30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78">
        <f>SUM(D21:O21)</f>
        <v>24.67197750702906</v>
      </c>
      <c r="Q20" s="79">
        <v>15</v>
      </c>
      <c r="R20" s="79">
        <f>P20+Q20</f>
        <v>39.671977507029055</v>
      </c>
      <c r="S20" s="81"/>
    </row>
    <row r="21" spans="1:19" ht="14.25" thickBot="1">
      <c r="A21" s="85"/>
      <c r="B21" s="86"/>
      <c r="C21" s="24" t="s">
        <v>31</v>
      </c>
      <c r="D21" s="27">
        <f aca="true" t="shared" si="5" ref="D21:O21">(22.5/11)*(($N$6+1)-D20)/$N$6</f>
        <v>2.0559981255857545</v>
      </c>
      <c r="E21" s="27">
        <f t="shared" si="5"/>
        <v>2.0559981255857545</v>
      </c>
      <c r="F21" s="27">
        <f t="shared" si="5"/>
        <v>2.0559981255857545</v>
      </c>
      <c r="G21" s="27">
        <f t="shared" si="5"/>
        <v>2.0559981255857545</v>
      </c>
      <c r="H21" s="27">
        <f t="shared" si="5"/>
        <v>2.0559981255857545</v>
      </c>
      <c r="I21" s="27">
        <f t="shared" si="5"/>
        <v>2.0559981255857545</v>
      </c>
      <c r="J21" s="27">
        <f t="shared" si="5"/>
        <v>2.0559981255857545</v>
      </c>
      <c r="K21" s="27">
        <f t="shared" si="5"/>
        <v>2.0559981255857545</v>
      </c>
      <c r="L21" s="27">
        <f t="shared" si="5"/>
        <v>2.0559981255857545</v>
      </c>
      <c r="M21" s="27">
        <f t="shared" si="5"/>
        <v>2.0559981255857545</v>
      </c>
      <c r="N21" s="27">
        <f t="shared" si="5"/>
        <v>2.0559981255857545</v>
      </c>
      <c r="O21" s="27">
        <f t="shared" si="5"/>
        <v>2.0559981255857545</v>
      </c>
      <c r="P21" s="78"/>
      <c r="Q21" s="87"/>
      <c r="R21" s="80"/>
      <c r="S21" s="82"/>
    </row>
    <row r="22" spans="1:19" ht="14.2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3.5">
      <c r="A23" s="88" t="s">
        <v>48</v>
      </c>
      <c r="B23" s="89"/>
      <c r="C23" s="89"/>
      <c r="D23" s="89"/>
      <c r="E23" s="90" t="s">
        <v>17</v>
      </c>
      <c r="F23" s="91"/>
      <c r="G23" s="90" t="s">
        <v>18</v>
      </c>
      <c r="H23" s="91" t="s">
        <v>18</v>
      </c>
      <c r="I23" s="90" t="s">
        <v>46</v>
      </c>
      <c r="J23" s="91"/>
      <c r="K23" s="90" t="s">
        <v>47</v>
      </c>
      <c r="L23" s="91"/>
      <c r="M23" s="90" t="s">
        <v>31</v>
      </c>
      <c r="N23" s="92"/>
      <c r="O23" s="92"/>
      <c r="P23" s="91"/>
      <c r="Q23" s="93" t="s">
        <v>19</v>
      </c>
      <c r="R23" s="94"/>
      <c r="S23" s="95"/>
    </row>
    <row r="24" spans="1:19" ht="13.5">
      <c r="A24" s="96" t="s">
        <v>0</v>
      </c>
      <c r="B24" s="80"/>
      <c r="C24" s="80"/>
      <c r="D24" s="80"/>
      <c r="E24" s="97">
        <v>0</v>
      </c>
      <c r="F24" s="98"/>
      <c r="G24" s="97">
        <v>0</v>
      </c>
      <c r="H24" s="98"/>
      <c r="I24" s="97">
        <v>0</v>
      </c>
      <c r="J24" s="98"/>
      <c r="K24" s="97">
        <v>0</v>
      </c>
      <c r="L24" s="98"/>
      <c r="M24" s="97">
        <f>IF(E24+INT((G24+I24+K24)/3)&gt;=6,2.4,IF(E24+INT((G24+I24+K24)/3)&gt;=5,3,IF(E24+INT((G24+I24+K24)/3)&gt;=4,3.6,IF(E24+INT((G24+I24+K24)/3)&gt;=3,4.2,IF(E24+INT((G24+I24+K24)/3)&gt;=2,4.8,IF(E24+INT((G24+I24+K24)/3)&gt;=1,5.4,6))))))</f>
        <v>6</v>
      </c>
      <c r="N24" s="99"/>
      <c r="O24" s="99"/>
      <c r="P24" s="98"/>
      <c r="Q24" s="108">
        <f>SUM(M24:P26)</f>
        <v>20</v>
      </c>
      <c r="R24" s="109"/>
      <c r="S24" s="110"/>
    </row>
    <row r="25" spans="1:19" ht="13.5">
      <c r="A25" s="96" t="s">
        <v>1</v>
      </c>
      <c r="B25" s="80"/>
      <c r="C25" s="80"/>
      <c r="D25" s="80"/>
      <c r="E25" s="97">
        <v>0</v>
      </c>
      <c r="F25" s="98"/>
      <c r="G25" s="97">
        <v>2</v>
      </c>
      <c r="H25" s="98"/>
      <c r="I25" s="97">
        <v>0</v>
      </c>
      <c r="J25" s="98"/>
      <c r="K25" s="97">
        <v>0</v>
      </c>
      <c r="L25" s="98"/>
      <c r="M25" s="97">
        <f>IF(E25+INT((G25+I25+K25)/3)&gt;=6,2.4,IF(E25+INT((G25+I25+K25)/3)&gt;=5,38,IF(E25+INT((G25+I25+K25)/3)&gt;=4,3.6,IF(E25+INT((G25+I25+K25)/3)&gt;=3,4.2,IF(E25+INT((G25+I25+K25)/3)&gt;=2,4,IF(E25+INT((G25+I25+K25)/3)&gt;=1,5.4,7))))))</f>
        <v>7</v>
      </c>
      <c r="N25" s="99"/>
      <c r="O25" s="99"/>
      <c r="P25" s="98"/>
      <c r="Q25" s="111"/>
      <c r="R25" s="112"/>
      <c r="S25" s="113"/>
    </row>
    <row r="26" spans="1:19" ht="14.25" thickBot="1">
      <c r="A26" s="100" t="s">
        <v>2</v>
      </c>
      <c r="B26" s="101"/>
      <c r="C26" s="101"/>
      <c r="D26" s="101"/>
      <c r="E26" s="102">
        <v>0</v>
      </c>
      <c r="F26" s="103"/>
      <c r="G26" s="102">
        <v>0</v>
      </c>
      <c r="H26" s="103"/>
      <c r="I26" s="102">
        <v>0</v>
      </c>
      <c r="J26" s="103"/>
      <c r="K26" s="102">
        <v>0</v>
      </c>
      <c r="L26" s="103"/>
      <c r="M26" s="102">
        <f>IF(E26+INT((G26+I26+K26)/3)&gt;=6,2.4,IF(E26+INT((G26+I26+K26)/3)&gt;=5,38,IF(E26+INT((G26+I26+K26)/3)&gt;=4,3.6,IF(E26+INT((G26+I26+K26)/3)&gt;=3,4.2,IF(E26+INT((G26+I26+K26)/3)&gt;=2,4,IF(E26+INT((G26+I26+K26)/3)&gt;=1,5.4,7))))))</f>
        <v>7</v>
      </c>
      <c r="N26" s="104"/>
      <c r="O26" s="104"/>
      <c r="P26" s="103"/>
      <c r="Q26" s="114"/>
      <c r="R26" s="115"/>
      <c r="S26" s="116"/>
    </row>
    <row r="27" spans="1:19" ht="14.25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3.5">
      <c r="A28" s="105" t="s">
        <v>27</v>
      </c>
      <c r="B28" s="106"/>
      <c r="C28" s="106"/>
      <c r="D28" s="106"/>
      <c r="E28" s="107"/>
      <c r="F28" s="90" t="s">
        <v>25</v>
      </c>
      <c r="G28" s="92"/>
      <c r="H28" s="92"/>
      <c r="I28" s="92"/>
      <c r="J28" s="92"/>
      <c r="K28" s="92"/>
      <c r="L28" s="92"/>
      <c r="M28" s="92"/>
      <c r="N28" s="91"/>
      <c r="O28" s="69" t="s">
        <v>19</v>
      </c>
      <c r="P28" s="69"/>
      <c r="Q28" s="69"/>
      <c r="R28" s="69" t="s">
        <v>20</v>
      </c>
      <c r="S28" s="72"/>
    </row>
    <row r="29" spans="1:19" ht="13.5">
      <c r="A29" s="118" t="s">
        <v>26</v>
      </c>
      <c r="B29" s="119"/>
      <c r="C29" s="119"/>
      <c r="D29" s="119"/>
      <c r="E29" s="120"/>
      <c r="F29" s="71" t="s">
        <v>0</v>
      </c>
      <c r="G29" s="71"/>
      <c r="H29" s="71" t="s">
        <v>1</v>
      </c>
      <c r="I29" s="71"/>
      <c r="J29" s="122" t="s">
        <v>2</v>
      </c>
      <c r="K29" s="123"/>
      <c r="L29" s="122" t="s">
        <v>21</v>
      </c>
      <c r="M29" s="124"/>
      <c r="N29" s="123"/>
      <c r="O29" s="71"/>
      <c r="P29" s="71"/>
      <c r="Q29" s="71"/>
      <c r="R29" s="71"/>
      <c r="S29" s="117"/>
    </row>
    <row r="30" spans="1:19" ht="14.25" thickBot="1">
      <c r="A30" s="125" t="s">
        <v>22</v>
      </c>
      <c r="B30" s="126"/>
      <c r="C30" s="126"/>
      <c r="D30" s="126"/>
      <c r="E30" s="22">
        <v>60</v>
      </c>
      <c r="F30" s="102"/>
      <c r="G30" s="103"/>
      <c r="H30" s="102"/>
      <c r="I30" s="103"/>
      <c r="J30" s="102">
        <v>60</v>
      </c>
      <c r="K30" s="103"/>
      <c r="L30" s="127">
        <v>58</v>
      </c>
      <c r="M30" s="126"/>
      <c r="N30" s="128"/>
      <c r="O30" s="101">
        <f>IF(E30=20,IF(L30&gt;20,20,IF(L30&gt;=15,L30,IF(L30&lt;2,8,INT(L30/2)+8))),IF(L30&lt;5,8,IF(L30&gt;=60,20,INT((L30)/5)+8)))</f>
        <v>19</v>
      </c>
      <c r="P30" s="101"/>
      <c r="Q30" s="101"/>
      <c r="R30" s="101"/>
      <c r="S30" s="121"/>
    </row>
    <row r="31" spans="1:19" ht="14.25" thickBo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3.5">
      <c r="A32" s="105" t="s">
        <v>28</v>
      </c>
      <c r="B32" s="106"/>
      <c r="C32" s="106"/>
      <c r="D32" s="107"/>
      <c r="E32" s="25" t="s">
        <v>49</v>
      </c>
      <c r="F32" s="26"/>
      <c r="G32" s="25" t="s">
        <v>50</v>
      </c>
      <c r="H32" s="26"/>
      <c r="I32" s="93" t="s">
        <v>51</v>
      </c>
      <c r="J32" s="94"/>
      <c r="K32" s="95"/>
      <c r="L32" s="93" t="s">
        <v>52</v>
      </c>
      <c r="M32" s="94"/>
      <c r="N32" s="95"/>
      <c r="O32" s="11"/>
      <c r="P32" s="11"/>
      <c r="Q32" s="11"/>
      <c r="R32" s="11"/>
      <c r="S32" s="11"/>
    </row>
    <row r="33" spans="1:14" ht="13.5">
      <c r="A33" s="118"/>
      <c r="B33" s="119"/>
      <c r="C33" s="119"/>
      <c r="D33" s="120"/>
      <c r="E33" s="122" t="s">
        <v>23</v>
      </c>
      <c r="F33" s="123"/>
      <c r="G33" s="122" t="s">
        <v>53</v>
      </c>
      <c r="H33" s="123"/>
      <c r="I33" s="132"/>
      <c r="J33" s="133"/>
      <c r="K33" s="134"/>
      <c r="L33" s="132"/>
      <c r="M33" s="133"/>
      <c r="N33" s="134"/>
    </row>
    <row r="34" spans="1:14" ht="14.25" thickBot="1">
      <c r="A34" s="100" t="s">
        <v>24</v>
      </c>
      <c r="B34" s="101"/>
      <c r="C34" s="101"/>
      <c r="D34" s="101"/>
      <c r="E34" s="102">
        <v>3</v>
      </c>
      <c r="F34" s="103"/>
      <c r="G34" s="102"/>
      <c r="H34" s="103"/>
      <c r="I34" s="129">
        <f>IF((E34*0.5)&gt;4,4,(E34*0.5))+6</f>
        <v>7.5</v>
      </c>
      <c r="J34" s="130"/>
      <c r="K34" s="131"/>
      <c r="L34" s="129">
        <f>IF(IF((IF((H34*0.5)&gt;4,4,(H34*0.5))+6)&gt;10,10,I34+(G34*0.1))&gt;10,10,IF((IF((H34*0.5)&gt;4,4,(H34*0.5))+6)&gt;10,10,I34+(G34*0.1)))</f>
        <v>7.5</v>
      </c>
      <c r="M34" s="130"/>
      <c r="N34" s="131"/>
    </row>
    <row r="35" spans="1:11" ht="13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100">
    <mergeCell ref="A34:D34"/>
    <mergeCell ref="E34:F34"/>
    <mergeCell ref="G34:H34"/>
    <mergeCell ref="I34:K34"/>
    <mergeCell ref="L34:N34"/>
    <mergeCell ref="R30:S30"/>
    <mergeCell ref="A32:D33"/>
    <mergeCell ref="I32:K33"/>
    <mergeCell ref="L32:N33"/>
    <mergeCell ref="E33:F33"/>
    <mergeCell ref="G33:H33"/>
    <mergeCell ref="A30:D30"/>
    <mergeCell ref="F30:G30"/>
    <mergeCell ref="H30:I30"/>
    <mergeCell ref="J30:K30"/>
    <mergeCell ref="L30:N30"/>
    <mergeCell ref="O30:Q30"/>
    <mergeCell ref="R28:S29"/>
    <mergeCell ref="A29:E29"/>
    <mergeCell ref="F29:G29"/>
    <mergeCell ref="H29:I29"/>
    <mergeCell ref="J29:K29"/>
    <mergeCell ref="L29:N29"/>
    <mergeCell ref="I26:J26"/>
    <mergeCell ref="K26:L26"/>
    <mergeCell ref="M26:P26"/>
    <mergeCell ref="A28:E28"/>
    <mergeCell ref="F28:N28"/>
    <mergeCell ref="O28:Q29"/>
    <mergeCell ref="Q24:S26"/>
    <mergeCell ref="A25:D25"/>
    <mergeCell ref="E25:F25"/>
    <mergeCell ref="G25:H25"/>
    <mergeCell ref="I25:J25"/>
    <mergeCell ref="K25:L25"/>
    <mergeCell ref="M25:P25"/>
    <mergeCell ref="A26:D26"/>
    <mergeCell ref="E26:F26"/>
    <mergeCell ref="G26:H26"/>
    <mergeCell ref="A24:D24"/>
    <mergeCell ref="E24:F24"/>
    <mergeCell ref="G24:H24"/>
    <mergeCell ref="I24:J24"/>
    <mergeCell ref="K24:L24"/>
    <mergeCell ref="M24:P24"/>
    <mergeCell ref="R20:R21"/>
    <mergeCell ref="A23:D23"/>
    <mergeCell ref="E23:F23"/>
    <mergeCell ref="G23:H23"/>
    <mergeCell ref="I23:J23"/>
    <mergeCell ref="K23:L23"/>
    <mergeCell ref="M23:P23"/>
    <mergeCell ref="Q23:S23"/>
    <mergeCell ref="Q16:Q17"/>
    <mergeCell ref="R16:R17"/>
    <mergeCell ref="A18:A21"/>
    <mergeCell ref="B18:B19"/>
    <mergeCell ref="P18:P19"/>
    <mergeCell ref="Q18:Q19"/>
    <mergeCell ref="R18:R19"/>
    <mergeCell ref="B20:B21"/>
    <mergeCell ref="P20:P21"/>
    <mergeCell ref="Q20:Q21"/>
    <mergeCell ref="P12:P13"/>
    <mergeCell ref="Q12:Q13"/>
    <mergeCell ref="R12:R13"/>
    <mergeCell ref="A14:A17"/>
    <mergeCell ref="B14:B15"/>
    <mergeCell ref="P14:P15"/>
    <mergeCell ref="Q14:Q15"/>
    <mergeCell ref="R14:R15"/>
    <mergeCell ref="B16:B17"/>
    <mergeCell ref="P16:P17"/>
    <mergeCell ref="Q6:S6"/>
    <mergeCell ref="A8:B9"/>
    <mergeCell ref="D8:S8"/>
    <mergeCell ref="A10:A13"/>
    <mergeCell ref="B10:B11"/>
    <mergeCell ref="P10:P11"/>
    <mergeCell ref="Q10:Q11"/>
    <mergeCell ref="R10:R11"/>
    <mergeCell ref="S10:S21"/>
    <mergeCell ref="B12:B13"/>
    <mergeCell ref="A4:B6"/>
    <mergeCell ref="C4:D6"/>
    <mergeCell ref="E4:G6"/>
    <mergeCell ref="J4:L4"/>
    <mergeCell ref="N4:P4"/>
    <mergeCell ref="Q4:S5"/>
    <mergeCell ref="J5:L5"/>
    <mergeCell ref="N5:P5"/>
    <mergeCell ref="J6:L6"/>
    <mergeCell ref="N6:P6"/>
    <mergeCell ref="A1:S1"/>
    <mergeCell ref="A3:B3"/>
    <mergeCell ref="C3:D3"/>
    <mergeCell ref="E3:G3"/>
    <mergeCell ref="J3:L3"/>
    <mergeCell ref="N3:P3"/>
    <mergeCell ref="Q3:S3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1">
      <selection activeCell="L30" sqref="L30:N30"/>
    </sheetView>
  </sheetViews>
  <sheetFormatPr defaultColWidth="8.88671875" defaultRowHeight="13.5"/>
  <sheetData>
    <row r="1" spans="1:19" ht="27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ht="19.5" thickBot="1">
      <c r="B2" s="12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2"/>
      <c r="Q2" s="2"/>
      <c r="R2" s="2"/>
      <c r="S2" s="2"/>
    </row>
    <row r="3" spans="1:19" ht="23.25" thickBot="1">
      <c r="A3" s="29" t="s">
        <v>40</v>
      </c>
      <c r="B3" s="30"/>
      <c r="C3" s="29" t="s">
        <v>41</v>
      </c>
      <c r="D3" s="30"/>
      <c r="E3" s="29" t="s">
        <v>42</v>
      </c>
      <c r="F3" s="31"/>
      <c r="G3" s="30"/>
      <c r="H3" s="20" t="s">
        <v>29</v>
      </c>
      <c r="I3" s="21" t="s">
        <v>32</v>
      </c>
      <c r="J3" s="32" t="s">
        <v>33</v>
      </c>
      <c r="K3" s="33"/>
      <c r="L3" s="34"/>
      <c r="M3" s="21" t="s">
        <v>32</v>
      </c>
      <c r="N3" s="33" t="s">
        <v>33</v>
      </c>
      <c r="O3" s="33"/>
      <c r="P3" s="34"/>
      <c r="Q3" s="35" t="s">
        <v>39</v>
      </c>
      <c r="R3" s="36"/>
      <c r="S3" s="37"/>
    </row>
    <row r="4" spans="1:19" ht="14.25" thickBot="1">
      <c r="A4" s="38">
        <v>3</v>
      </c>
      <c r="B4" s="39"/>
      <c r="C4" s="38"/>
      <c r="D4" s="39"/>
      <c r="E4" s="38"/>
      <c r="F4" s="44"/>
      <c r="G4" s="39"/>
      <c r="H4" s="18">
        <v>1</v>
      </c>
      <c r="I4" s="19">
        <v>1</v>
      </c>
      <c r="J4" s="47">
        <v>197</v>
      </c>
      <c r="K4" s="48"/>
      <c r="L4" s="49"/>
      <c r="M4" s="19">
        <v>2</v>
      </c>
      <c r="N4" s="50">
        <v>194</v>
      </c>
      <c r="O4" s="51"/>
      <c r="P4" s="52"/>
      <c r="Q4" s="53">
        <f>S10+Q24+O30+L34</f>
        <v>192.88730467070218</v>
      </c>
      <c r="R4" s="54"/>
      <c r="S4" s="55"/>
    </row>
    <row r="5" spans="1:19" ht="14.25" thickBot="1">
      <c r="A5" s="40"/>
      <c r="B5" s="41"/>
      <c r="C5" s="40"/>
      <c r="D5" s="41"/>
      <c r="E5" s="40"/>
      <c r="F5" s="45"/>
      <c r="G5" s="41"/>
      <c r="H5" s="16">
        <v>2</v>
      </c>
      <c r="I5" s="17">
        <v>1</v>
      </c>
      <c r="J5" s="56">
        <v>199</v>
      </c>
      <c r="K5" s="57"/>
      <c r="L5" s="58"/>
      <c r="M5" s="17">
        <v>2</v>
      </c>
      <c r="N5" s="56">
        <v>198</v>
      </c>
      <c r="O5" s="57"/>
      <c r="P5" s="58"/>
      <c r="Q5" s="53"/>
      <c r="R5" s="54"/>
      <c r="S5" s="55"/>
    </row>
    <row r="6" spans="1:19" ht="14.25" thickBot="1">
      <c r="A6" s="42"/>
      <c r="B6" s="43"/>
      <c r="C6" s="42"/>
      <c r="D6" s="43"/>
      <c r="E6" s="42"/>
      <c r="F6" s="46"/>
      <c r="G6" s="43"/>
      <c r="H6" s="14">
        <v>3</v>
      </c>
      <c r="I6" s="15">
        <v>1</v>
      </c>
      <c r="J6" s="59">
        <v>194</v>
      </c>
      <c r="K6" s="60"/>
      <c r="L6" s="61"/>
      <c r="M6" s="15">
        <v>2</v>
      </c>
      <c r="N6" s="62">
        <v>194</v>
      </c>
      <c r="O6" s="63"/>
      <c r="P6" s="64"/>
      <c r="Q6" s="65" t="s">
        <v>36</v>
      </c>
      <c r="R6" s="66"/>
      <c r="S6" s="67"/>
    </row>
    <row r="7" ht="14.25" thickBot="1"/>
    <row r="8" spans="1:19" ht="13.5">
      <c r="A8" s="68" t="s">
        <v>3</v>
      </c>
      <c r="B8" s="69"/>
      <c r="C8" s="4"/>
      <c r="D8" s="69" t="s">
        <v>35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2"/>
    </row>
    <row r="9" spans="1:19" ht="40.5">
      <c r="A9" s="70"/>
      <c r="B9" s="71"/>
      <c r="C9" s="6"/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37</v>
      </c>
      <c r="J9" s="6" t="s">
        <v>9</v>
      </c>
      <c r="K9" s="6" t="s">
        <v>10</v>
      </c>
      <c r="L9" s="6" t="s">
        <v>11</v>
      </c>
      <c r="M9" s="7" t="s">
        <v>12</v>
      </c>
      <c r="N9" s="7" t="s">
        <v>54</v>
      </c>
      <c r="O9" s="6" t="s">
        <v>38</v>
      </c>
      <c r="P9" s="7" t="s">
        <v>13</v>
      </c>
      <c r="Q9" s="7" t="s">
        <v>14</v>
      </c>
      <c r="R9" s="7" t="s">
        <v>15</v>
      </c>
      <c r="S9" s="8" t="s">
        <v>16</v>
      </c>
    </row>
    <row r="10" spans="1:19" ht="13.5">
      <c r="A10" s="73" t="s">
        <v>0</v>
      </c>
      <c r="B10" s="76" t="s">
        <v>44</v>
      </c>
      <c r="C10" s="9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78">
        <f>SUM(D11:M11)+MAX(N11,O11)</f>
        <v>7.396862021227503</v>
      </c>
      <c r="Q10" s="79">
        <v>6</v>
      </c>
      <c r="R10" s="79">
        <f>P10+Q10</f>
        <v>13.396862021227502</v>
      </c>
      <c r="S10" s="81">
        <f>SUM(R10:R21)</f>
        <v>142.88730467070218</v>
      </c>
    </row>
    <row r="11" spans="1:19" ht="13.5">
      <c r="A11" s="74"/>
      <c r="B11" s="77"/>
      <c r="C11" s="9" t="s">
        <v>31</v>
      </c>
      <c r="D11" s="10">
        <f>(9/11)*(($J$4+1)-D10)/$J$4</f>
        <v>0.8223350253807107</v>
      </c>
      <c r="E11" s="10">
        <f aca="true" t="shared" si="0" ref="E11:O11">(9/11)*(($J$4+1)-E10)/$J$4</f>
        <v>0.8223350253807107</v>
      </c>
      <c r="F11" s="10">
        <f t="shared" si="0"/>
        <v>0.8223350253807107</v>
      </c>
      <c r="G11" s="10">
        <f t="shared" si="0"/>
        <v>0.8223350253807107</v>
      </c>
      <c r="H11" s="10">
        <f t="shared" si="0"/>
        <v>0.8223350253807107</v>
      </c>
      <c r="I11" s="10">
        <f t="shared" si="0"/>
        <v>0.8223350253807107</v>
      </c>
      <c r="J11" s="10">
        <f>IF(J10=1,9/11,IF(J10=2,6/11,3/11))</f>
        <v>0.2727272727272727</v>
      </c>
      <c r="K11" s="10">
        <f>IF(K10=1,9/11,IF(K10=2,6/11,3/11))</f>
        <v>0.2727272727272727</v>
      </c>
      <c r="L11" s="10">
        <f>IF(L10=1,9/11,IF(L10=2,6/11,3/11))</f>
        <v>0.2727272727272727</v>
      </c>
      <c r="M11" s="10">
        <f t="shared" si="0"/>
        <v>0.8223350253807107</v>
      </c>
      <c r="N11" s="10">
        <f t="shared" si="0"/>
        <v>0.8223350253807107</v>
      </c>
      <c r="O11" s="10">
        <f t="shared" si="0"/>
        <v>0.8223350253807107</v>
      </c>
      <c r="P11" s="78"/>
      <c r="Q11" s="79"/>
      <c r="R11" s="80"/>
      <c r="S11" s="81"/>
    </row>
    <row r="12" spans="1:19" ht="13.5">
      <c r="A12" s="74"/>
      <c r="B12" s="76" t="s">
        <v>45</v>
      </c>
      <c r="C12" s="9" t="s">
        <v>30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78">
        <f>SUM(D13:M13)+MAX(N13,O13)</f>
        <v>7.397375820056231</v>
      </c>
      <c r="Q12" s="83">
        <v>6</v>
      </c>
      <c r="R12" s="79">
        <f>P12+Q12</f>
        <v>13.397375820056231</v>
      </c>
      <c r="S12" s="81"/>
    </row>
    <row r="13" spans="1:19" ht="13.5">
      <c r="A13" s="75"/>
      <c r="B13" s="77"/>
      <c r="C13" s="9" t="s">
        <v>31</v>
      </c>
      <c r="D13" s="10">
        <f>(9/11)*(($N$4+1)-D12)/$N$4</f>
        <v>0.8223992502343018</v>
      </c>
      <c r="E13" s="10">
        <f aca="true" t="shared" si="1" ref="E13:O13">(9/11)*(($N$4+1)-E12)/$N$4</f>
        <v>0.8223992502343018</v>
      </c>
      <c r="F13" s="10">
        <f t="shared" si="1"/>
        <v>0.8223992502343018</v>
      </c>
      <c r="G13" s="10">
        <f t="shared" si="1"/>
        <v>0.8223992502343018</v>
      </c>
      <c r="H13" s="10">
        <f t="shared" si="1"/>
        <v>0.8223992502343018</v>
      </c>
      <c r="I13" s="10">
        <f t="shared" si="1"/>
        <v>0.8223992502343018</v>
      </c>
      <c r="J13" s="10">
        <f>IF(J12=1,9/11,IF(J12=2,6/11,3/11))</f>
        <v>0.2727272727272727</v>
      </c>
      <c r="K13" s="10">
        <f>IF(K12=1,9/11,IF(K12=2,6/11,3/11))</f>
        <v>0.2727272727272727</v>
      </c>
      <c r="L13" s="10">
        <f>IF(L12=1,9/11,IF(L12=2,6/11,3/11))</f>
        <v>0.2727272727272727</v>
      </c>
      <c r="M13" s="10">
        <f t="shared" si="1"/>
        <v>0.8223992502343018</v>
      </c>
      <c r="N13" s="10">
        <f t="shared" si="1"/>
        <v>0.8223992502343018</v>
      </c>
      <c r="O13" s="10">
        <f t="shared" si="1"/>
        <v>0.8223992502343018</v>
      </c>
      <c r="P13" s="78"/>
      <c r="Q13" s="84"/>
      <c r="R13" s="80"/>
      <c r="S13" s="81"/>
    </row>
    <row r="14" spans="1:19" ht="13.5">
      <c r="A14" s="73" t="s">
        <v>1</v>
      </c>
      <c r="B14" s="76" t="s">
        <v>44</v>
      </c>
      <c r="C14" s="9" t="s">
        <v>30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78">
        <f>SUM(D15:M15)+MAX(N15,O15)</f>
        <v>11.094792142530835</v>
      </c>
      <c r="Q14" s="83">
        <v>9</v>
      </c>
      <c r="R14" s="79">
        <f>P14+Q14</f>
        <v>20.094792142530835</v>
      </c>
      <c r="S14" s="81"/>
    </row>
    <row r="15" spans="1:19" ht="13.5">
      <c r="A15" s="74"/>
      <c r="B15" s="77"/>
      <c r="C15" s="9" t="s">
        <v>31</v>
      </c>
      <c r="D15" s="10">
        <f>(13.5/11)*(($J$5+1)-D14)/$J$5</f>
        <v>1.2334399269072636</v>
      </c>
      <c r="E15" s="10">
        <f aca="true" t="shared" si="2" ref="E15:O15">(13.5/11)*(($J$5+1)-E14)/$J$5</f>
        <v>1.2334399269072636</v>
      </c>
      <c r="F15" s="10">
        <f t="shared" si="2"/>
        <v>1.2334399269072636</v>
      </c>
      <c r="G15" s="10">
        <f t="shared" si="2"/>
        <v>1.2334399269072636</v>
      </c>
      <c r="H15" s="10">
        <f t="shared" si="2"/>
        <v>1.2334399269072636</v>
      </c>
      <c r="I15" s="10">
        <f t="shared" si="2"/>
        <v>1.2334399269072636</v>
      </c>
      <c r="J15" s="10">
        <f>IF(J14=1,13.5/11,IF(J14=2,9/11,4.5/11))</f>
        <v>0.4090909090909091</v>
      </c>
      <c r="K15" s="10">
        <f>IF(K14=1,13.5/11,IF(K14=2,9/11,4.5/11))</f>
        <v>0.4090909090909091</v>
      </c>
      <c r="L15" s="10">
        <f>IF(L14=1,13.5/11,IF(L14=2,9/11,4.5/11))</f>
        <v>0.4090909090909091</v>
      </c>
      <c r="M15" s="10">
        <f t="shared" si="2"/>
        <v>1.2334399269072636</v>
      </c>
      <c r="N15" s="10">
        <f t="shared" si="2"/>
        <v>1.2334399269072636</v>
      </c>
      <c r="O15" s="10">
        <f t="shared" si="2"/>
        <v>1.2334399269072636</v>
      </c>
      <c r="P15" s="78"/>
      <c r="Q15" s="84"/>
      <c r="R15" s="80"/>
      <c r="S15" s="81"/>
    </row>
    <row r="16" spans="1:19" ht="13.5">
      <c r="A16" s="74"/>
      <c r="B16" s="76" t="s">
        <v>45</v>
      </c>
      <c r="C16" s="9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78">
        <f>SUM(D17:M17)+MAX(N17,O17)</f>
        <v>11.095041322314051</v>
      </c>
      <c r="Q16" s="83">
        <v>9</v>
      </c>
      <c r="R16" s="79">
        <f>P16+Q16</f>
        <v>20.095041322314053</v>
      </c>
      <c r="S16" s="81"/>
    </row>
    <row r="17" spans="1:19" ht="13.5">
      <c r="A17" s="75"/>
      <c r="B17" s="77"/>
      <c r="C17" s="9" t="s">
        <v>31</v>
      </c>
      <c r="D17" s="10">
        <f>(13.5/11)*(($N$5+1)-D16)/$N$5</f>
        <v>1.2334710743801653</v>
      </c>
      <c r="E17" s="10">
        <f aca="true" t="shared" si="3" ref="E17:O17">(13.5/11)*(($N$5+1)-E16)/$N$5</f>
        <v>1.2334710743801653</v>
      </c>
      <c r="F17" s="10">
        <f t="shared" si="3"/>
        <v>1.2334710743801653</v>
      </c>
      <c r="G17" s="10">
        <f t="shared" si="3"/>
        <v>1.2334710743801653</v>
      </c>
      <c r="H17" s="10">
        <f t="shared" si="3"/>
        <v>1.2334710743801653</v>
      </c>
      <c r="I17" s="10">
        <f t="shared" si="3"/>
        <v>1.2334710743801653</v>
      </c>
      <c r="J17" s="10">
        <f>IF(J16=1,13.5/11,IF(J16=2,9/11,4.5/11))</f>
        <v>0.4090909090909091</v>
      </c>
      <c r="K17" s="10">
        <f>IF(K16=1,13.5/11,IF(K16=2,9/11,4.5/11))</f>
        <v>0.4090909090909091</v>
      </c>
      <c r="L17" s="10">
        <f>IF(L16=1,13.5/11,IF(L16=2,9/11,4.5/11))</f>
        <v>0.4090909090909091</v>
      </c>
      <c r="M17" s="10">
        <f t="shared" si="3"/>
        <v>1.2334710743801653</v>
      </c>
      <c r="N17" s="10">
        <f t="shared" si="3"/>
        <v>1.2334710743801653</v>
      </c>
      <c r="O17" s="10">
        <f t="shared" si="3"/>
        <v>1.2334710743801653</v>
      </c>
      <c r="P17" s="78"/>
      <c r="Q17" s="84"/>
      <c r="R17" s="80"/>
      <c r="S17" s="81"/>
    </row>
    <row r="18" spans="1:19" ht="13.5">
      <c r="A18" s="73" t="s">
        <v>43</v>
      </c>
      <c r="B18" s="76" t="s">
        <v>44</v>
      </c>
      <c r="C18" s="9" t="s">
        <v>30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78">
        <f>SUM(D19:O19)</f>
        <v>21.231255857544518</v>
      </c>
      <c r="Q18" s="83">
        <v>15</v>
      </c>
      <c r="R18" s="79">
        <f>P18+Q18</f>
        <v>36.23125585754452</v>
      </c>
      <c r="S18" s="81"/>
    </row>
    <row r="19" spans="1:19" ht="13.5">
      <c r="A19" s="74"/>
      <c r="B19" s="77"/>
      <c r="C19" s="9" t="s">
        <v>31</v>
      </c>
      <c r="D19" s="10">
        <f aca="true" t="shared" si="4" ref="D19:I19">(22.5/11)*(($J$6+1)-D18)/$J$6</f>
        <v>2.0559981255857545</v>
      </c>
      <c r="E19" s="10">
        <f t="shared" si="4"/>
        <v>2.0559981255857545</v>
      </c>
      <c r="F19" s="10">
        <f t="shared" si="4"/>
        <v>2.0559981255857545</v>
      </c>
      <c r="G19" s="10">
        <f t="shared" si="4"/>
        <v>2.0559981255857545</v>
      </c>
      <c r="H19" s="10">
        <f t="shared" si="4"/>
        <v>2.0559981255857545</v>
      </c>
      <c r="I19" s="10">
        <f t="shared" si="4"/>
        <v>2.0559981255857545</v>
      </c>
      <c r="J19" s="10">
        <f>IF(J18=1,22.5/11,IF(J18=2,20/11,10/11))</f>
        <v>0.9090909090909091</v>
      </c>
      <c r="K19" s="10">
        <f>IF(K18=1,22.5/11,IF(K18=2,20/11,10/11))</f>
        <v>0.9090909090909091</v>
      </c>
      <c r="L19" s="10">
        <f>IF(L18=1,22.5/11,IF(L18=2,20/11,10/11))</f>
        <v>0.9090909090909091</v>
      </c>
      <c r="M19" s="10">
        <f>(22.5/11)*(($J$6+1)-M18)/$J$6</f>
        <v>2.0559981255857545</v>
      </c>
      <c r="N19" s="10">
        <f>(22.5/11)*(($J$6+1)-N18)/$J$6</f>
        <v>2.0559981255857545</v>
      </c>
      <c r="O19" s="10">
        <f>(22.5/11)*(($J$6+1)-O18)/$J$6</f>
        <v>2.0559981255857545</v>
      </c>
      <c r="P19" s="78"/>
      <c r="Q19" s="84"/>
      <c r="R19" s="80"/>
      <c r="S19" s="81"/>
    </row>
    <row r="20" spans="1:19" ht="13.5">
      <c r="A20" s="74"/>
      <c r="B20" s="76" t="s">
        <v>45</v>
      </c>
      <c r="C20" s="9" t="s">
        <v>30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78">
        <f>SUM(D21:O21)</f>
        <v>24.67197750702906</v>
      </c>
      <c r="Q20" s="79">
        <v>15</v>
      </c>
      <c r="R20" s="79">
        <f>P20+Q20</f>
        <v>39.671977507029055</v>
      </c>
      <c r="S20" s="81"/>
    </row>
    <row r="21" spans="1:19" ht="14.25" thickBot="1">
      <c r="A21" s="85"/>
      <c r="B21" s="86"/>
      <c r="C21" s="24" t="s">
        <v>31</v>
      </c>
      <c r="D21" s="27">
        <f aca="true" t="shared" si="5" ref="D21:O21">(22.5/11)*(($N$6+1)-D20)/$N$6</f>
        <v>2.0559981255857545</v>
      </c>
      <c r="E21" s="27">
        <f t="shared" si="5"/>
        <v>2.0559981255857545</v>
      </c>
      <c r="F21" s="27">
        <f t="shared" si="5"/>
        <v>2.0559981255857545</v>
      </c>
      <c r="G21" s="27">
        <f t="shared" si="5"/>
        <v>2.0559981255857545</v>
      </c>
      <c r="H21" s="27">
        <f t="shared" si="5"/>
        <v>2.0559981255857545</v>
      </c>
      <c r="I21" s="27">
        <f t="shared" si="5"/>
        <v>2.0559981255857545</v>
      </c>
      <c r="J21" s="27">
        <f t="shared" si="5"/>
        <v>2.0559981255857545</v>
      </c>
      <c r="K21" s="27">
        <f t="shared" si="5"/>
        <v>2.0559981255857545</v>
      </c>
      <c r="L21" s="27">
        <f t="shared" si="5"/>
        <v>2.0559981255857545</v>
      </c>
      <c r="M21" s="27">
        <f t="shared" si="5"/>
        <v>2.0559981255857545</v>
      </c>
      <c r="N21" s="27">
        <f t="shared" si="5"/>
        <v>2.0559981255857545</v>
      </c>
      <c r="O21" s="27">
        <f t="shared" si="5"/>
        <v>2.0559981255857545</v>
      </c>
      <c r="P21" s="78"/>
      <c r="Q21" s="87"/>
      <c r="R21" s="80"/>
      <c r="S21" s="82"/>
    </row>
    <row r="22" spans="1:19" ht="14.2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3.5">
      <c r="A23" s="88" t="s">
        <v>48</v>
      </c>
      <c r="B23" s="89"/>
      <c r="C23" s="89"/>
      <c r="D23" s="89"/>
      <c r="E23" s="90" t="s">
        <v>17</v>
      </c>
      <c r="F23" s="91"/>
      <c r="G23" s="90" t="s">
        <v>18</v>
      </c>
      <c r="H23" s="91" t="s">
        <v>18</v>
      </c>
      <c r="I23" s="90" t="s">
        <v>46</v>
      </c>
      <c r="J23" s="91"/>
      <c r="K23" s="90" t="s">
        <v>47</v>
      </c>
      <c r="L23" s="91"/>
      <c r="M23" s="90" t="s">
        <v>31</v>
      </c>
      <c r="N23" s="92"/>
      <c r="O23" s="92"/>
      <c r="P23" s="91"/>
      <c r="Q23" s="93" t="s">
        <v>19</v>
      </c>
      <c r="R23" s="94"/>
      <c r="S23" s="95"/>
    </row>
    <row r="24" spans="1:19" ht="13.5">
      <c r="A24" s="96" t="s">
        <v>0</v>
      </c>
      <c r="B24" s="80"/>
      <c r="C24" s="80"/>
      <c r="D24" s="80"/>
      <c r="E24" s="97">
        <v>0</v>
      </c>
      <c r="F24" s="98"/>
      <c r="G24" s="97">
        <v>0</v>
      </c>
      <c r="H24" s="98"/>
      <c r="I24" s="97">
        <v>0</v>
      </c>
      <c r="J24" s="98"/>
      <c r="K24" s="97">
        <v>0</v>
      </c>
      <c r="L24" s="98"/>
      <c r="M24" s="97">
        <f>IF(E24+INT((G24+I24+K24)/3)&gt;=6,2.4,IF(E24+INT((G24+I24+K24)/3)&gt;=5,3,IF(E24+INT((G24+I24+K24)/3)&gt;=4,3.6,IF(E24+INT((G24+I24+K24)/3)&gt;=3,4.2,IF(E24+INT((G24+I24+K24)/3)&gt;=2,4.8,IF(E24+INT((G24+I24+K24)/3)&gt;=1,5.4,6))))))</f>
        <v>6</v>
      </c>
      <c r="N24" s="99"/>
      <c r="O24" s="99"/>
      <c r="P24" s="98"/>
      <c r="Q24" s="108">
        <f>SUM(M24:P26)</f>
        <v>20</v>
      </c>
      <c r="R24" s="109"/>
      <c r="S24" s="110"/>
    </row>
    <row r="25" spans="1:19" ht="13.5">
      <c r="A25" s="96" t="s">
        <v>1</v>
      </c>
      <c r="B25" s="80"/>
      <c r="C25" s="80"/>
      <c r="D25" s="80"/>
      <c r="E25" s="97">
        <v>0</v>
      </c>
      <c r="F25" s="98"/>
      <c r="G25" s="97">
        <v>0</v>
      </c>
      <c r="H25" s="98"/>
      <c r="I25" s="97">
        <v>0</v>
      </c>
      <c r="J25" s="98"/>
      <c r="K25" s="97">
        <v>0</v>
      </c>
      <c r="L25" s="98"/>
      <c r="M25" s="97">
        <f>IF(E25+INT((G25+I25+K25)/3)&gt;=6,2.4,IF(E25+INT((G25+I25+K25)/3)&gt;=5,38,IF(E25+INT((G25+I25+K25)/3)&gt;=4,3.6,IF(E25+INT((G25+I25+K25)/3)&gt;=3,4.2,IF(E25+INT((G25+I25+K25)/3)&gt;=2,4,IF(E25+INT((G25+I25+K25)/3)&gt;=1,5.4,7))))))</f>
        <v>7</v>
      </c>
      <c r="N25" s="99"/>
      <c r="O25" s="99"/>
      <c r="P25" s="98"/>
      <c r="Q25" s="111"/>
      <c r="R25" s="112"/>
      <c r="S25" s="113"/>
    </row>
    <row r="26" spans="1:19" ht="14.25" thickBot="1">
      <c r="A26" s="100" t="s">
        <v>2</v>
      </c>
      <c r="B26" s="101"/>
      <c r="C26" s="101"/>
      <c r="D26" s="101"/>
      <c r="E26" s="102">
        <v>0</v>
      </c>
      <c r="F26" s="103"/>
      <c r="G26" s="102">
        <v>0</v>
      </c>
      <c r="H26" s="103"/>
      <c r="I26" s="102">
        <v>0</v>
      </c>
      <c r="J26" s="103"/>
      <c r="K26" s="102">
        <v>0</v>
      </c>
      <c r="L26" s="103"/>
      <c r="M26" s="102">
        <f>IF(E26+INT((G26+I26+K26)/3)&gt;=6,2.4,IF(E26+INT((G26+I26+K26)/3)&gt;=5,38,IF(E26+INT((G26+I26+K26)/3)&gt;=4,3.6,IF(E26+INT((G26+I26+K26)/3)&gt;=3,4.2,IF(E26+INT((G26+I26+K26)/3)&gt;=2,4,IF(E26+INT((G26+I26+K26)/3)&gt;=1,5.4,7))))))</f>
        <v>7</v>
      </c>
      <c r="N26" s="104"/>
      <c r="O26" s="104"/>
      <c r="P26" s="103"/>
      <c r="Q26" s="114"/>
      <c r="R26" s="115"/>
      <c r="S26" s="116"/>
    </row>
    <row r="27" spans="1:19" ht="14.25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3.5">
      <c r="A28" s="105" t="s">
        <v>27</v>
      </c>
      <c r="B28" s="106"/>
      <c r="C28" s="106"/>
      <c r="D28" s="106"/>
      <c r="E28" s="107"/>
      <c r="F28" s="90" t="s">
        <v>25</v>
      </c>
      <c r="G28" s="92"/>
      <c r="H28" s="92"/>
      <c r="I28" s="92"/>
      <c r="J28" s="92"/>
      <c r="K28" s="92"/>
      <c r="L28" s="92"/>
      <c r="M28" s="92"/>
      <c r="N28" s="91"/>
      <c r="O28" s="69" t="s">
        <v>19</v>
      </c>
      <c r="P28" s="69"/>
      <c r="Q28" s="69"/>
      <c r="R28" s="69" t="s">
        <v>20</v>
      </c>
      <c r="S28" s="72"/>
    </row>
    <row r="29" spans="1:19" ht="13.5">
      <c r="A29" s="118" t="s">
        <v>26</v>
      </c>
      <c r="B29" s="119"/>
      <c r="C29" s="119"/>
      <c r="D29" s="119"/>
      <c r="E29" s="120"/>
      <c r="F29" s="71" t="s">
        <v>0</v>
      </c>
      <c r="G29" s="71"/>
      <c r="H29" s="71" t="s">
        <v>1</v>
      </c>
      <c r="I29" s="71"/>
      <c r="J29" s="122" t="s">
        <v>2</v>
      </c>
      <c r="K29" s="123"/>
      <c r="L29" s="122" t="s">
        <v>21</v>
      </c>
      <c r="M29" s="124"/>
      <c r="N29" s="123"/>
      <c r="O29" s="71"/>
      <c r="P29" s="71"/>
      <c r="Q29" s="71"/>
      <c r="R29" s="71"/>
      <c r="S29" s="117"/>
    </row>
    <row r="30" spans="1:19" ht="14.25" thickBot="1">
      <c r="A30" s="125" t="s">
        <v>22</v>
      </c>
      <c r="B30" s="126"/>
      <c r="C30" s="126"/>
      <c r="D30" s="126"/>
      <c r="E30" s="22">
        <v>60</v>
      </c>
      <c r="F30" s="102"/>
      <c r="G30" s="103"/>
      <c r="H30" s="102"/>
      <c r="I30" s="103"/>
      <c r="J30" s="102">
        <v>60</v>
      </c>
      <c r="K30" s="103"/>
      <c r="L30" s="127">
        <v>101</v>
      </c>
      <c r="M30" s="126"/>
      <c r="N30" s="128"/>
      <c r="O30" s="101">
        <f>IF(E30=20,IF(L30&gt;20,20,IF(L30&gt;=15,L30,IF(L30&lt;2,8,INT(L30/2)+8))),IF(L30&lt;5,8,IF(L30&gt;=60,20,INT((L30)/5)+8)))</f>
        <v>20</v>
      </c>
      <c r="P30" s="101"/>
      <c r="Q30" s="101"/>
      <c r="R30" s="101"/>
      <c r="S30" s="121"/>
    </row>
    <row r="31" spans="1:19" ht="14.25" thickBo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3.5">
      <c r="A32" s="105" t="s">
        <v>28</v>
      </c>
      <c r="B32" s="106"/>
      <c r="C32" s="106"/>
      <c r="D32" s="107"/>
      <c r="E32" s="25" t="s">
        <v>49</v>
      </c>
      <c r="F32" s="26"/>
      <c r="G32" s="25" t="s">
        <v>50</v>
      </c>
      <c r="H32" s="26"/>
      <c r="I32" s="93" t="s">
        <v>51</v>
      </c>
      <c r="J32" s="94"/>
      <c r="K32" s="95"/>
      <c r="L32" s="93" t="s">
        <v>52</v>
      </c>
      <c r="M32" s="94"/>
      <c r="N32" s="95"/>
      <c r="O32" s="11"/>
      <c r="P32" s="11"/>
      <c r="Q32" s="11"/>
      <c r="R32" s="11"/>
      <c r="S32" s="11"/>
    </row>
    <row r="33" spans="1:14" ht="13.5">
      <c r="A33" s="118"/>
      <c r="B33" s="119"/>
      <c r="C33" s="119"/>
      <c r="D33" s="120"/>
      <c r="E33" s="122" t="s">
        <v>23</v>
      </c>
      <c r="F33" s="123"/>
      <c r="G33" s="122" t="s">
        <v>53</v>
      </c>
      <c r="H33" s="123"/>
      <c r="I33" s="132"/>
      <c r="J33" s="133"/>
      <c r="K33" s="134"/>
      <c r="L33" s="132"/>
      <c r="M33" s="133"/>
      <c r="N33" s="134"/>
    </row>
    <row r="34" spans="1:14" ht="14.25" thickBot="1">
      <c r="A34" s="100" t="s">
        <v>24</v>
      </c>
      <c r="B34" s="101"/>
      <c r="C34" s="101"/>
      <c r="D34" s="101"/>
      <c r="E34" s="102">
        <v>8</v>
      </c>
      <c r="F34" s="103"/>
      <c r="G34" s="102"/>
      <c r="H34" s="103"/>
      <c r="I34" s="129">
        <f>IF((E34*0.5)&gt;4,4,(E34*0.5))+6</f>
        <v>10</v>
      </c>
      <c r="J34" s="130"/>
      <c r="K34" s="131"/>
      <c r="L34" s="129">
        <f>IF(IF((IF((H34*0.5)&gt;4,4,(H34*0.5))+6)&gt;10,10,I34+(G34*0.1))&gt;10,10,IF((IF((H34*0.5)&gt;4,4,(H34*0.5))+6)&gt;10,10,I34+(G34*0.1)))</f>
        <v>10</v>
      </c>
      <c r="M34" s="130"/>
      <c r="N34" s="131"/>
    </row>
    <row r="35" spans="1:11" ht="13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100">
    <mergeCell ref="A34:D34"/>
    <mergeCell ref="E34:F34"/>
    <mergeCell ref="G34:H34"/>
    <mergeCell ref="I34:K34"/>
    <mergeCell ref="L34:N34"/>
    <mergeCell ref="R30:S30"/>
    <mergeCell ref="A32:D33"/>
    <mergeCell ref="I32:K33"/>
    <mergeCell ref="L32:N33"/>
    <mergeCell ref="E33:F33"/>
    <mergeCell ref="G33:H33"/>
    <mergeCell ref="A30:D30"/>
    <mergeCell ref="F30:G30"/>
    <mergeCell ref="H30:I30"/>
    <mergeCell ref="J30:K30"/>
    <mergeCell ref="L30:N30"/>
    <mergeCell ref="O30:Q30"/>
    <mergeCell ref="R28:S29"/>
    <mergeCell ref="A29:E29"/>
    <mergeCell ref="F29:G29"/>
    <mergeCell ref="H29:I29"/>
    <mergeCell ref="J29:K29"/>
    <mergeCell ref="L29:N29"/>
    <mergeCell ref="I26:J26"/>
    <mergeCell ref="K26:L26"/>
    <mergeCell ref="M26:P26"/>
    <mergeCell ref="A28:E28"/>
    <mergeCell ref="F28:N28"/>
    <mergeCell ref="O28:Q29"/>
    <mergeCell ref="Q24:S26"/>
    <mergeCell ref="A25:D25"/>
    <mergeCell ref="E25:F25"/>
    <mergeCell ref="G25:H25"/>
    <mergeCell ref="I25:J25"/>
    <mergeCell ref="K25:L25"/>
    <mergeCell ref="M25:P25"/>
    <mergeCell ref="A26:D26"/>
    <mergeCell ref="E26:F26"/>
    <mergeCell ref="G26:H26"/>
    <mergeCell ref="A24:D24"/>
    <mergeCell ref="E24:F24"/>
    <mergeCell ref="G24:H24"/>
    <mergeCell ref="I24:J24"/>
    <mergeCell ref="K24:L24"/>
    <mergeCell ref="M24:P24"/>
    <mergeCell ref="R20:R21"/>
    <mergeCell ref="A23:D23"/>
    <mergeCell ref="E23:F23"/>
    <mergeCell ref="G23:H23"/>
    <mergeCell ref="I23:J23"/>
    <mergeCell ref="K23:L23"/>
    <mergeCell ref="M23:P23"/>
    <mergeCell ref="Q23:S23"/>
    <mergeCell ref="Q16:Q17"/>
    <mergeCell ref="R16:R17"/>
    <mergeCell ref="A18:A21"/>
    <mergeCell ref="B18:B19"/>
    <mergeCell ref="P18:P19"/>
    <mergeCell ref="Q18:Q19"/>
    <mergeCell ref="R18:R19"/>
    <mergeCell ref="B20:B21"/>
    <mergeCell ref="P20:P21"/>
    <mergeCell ref="Q20:Q21"/>
    <mergeCell ref="P12:P13"/>
    <mergeCell ref="Q12:Q13"/>
    <mergeCell ref="R12:R13"/>
    <mergeCell ref="A14:A17"/>
    <mergeCell ref="B14:B15"/>
    <mergeCell ref="P14:P15"/>
    <mergeCell ref="Q14:Q15"/>
    <mergeCell ref="R14:R15"/>
    <mergeCell ref="B16:B17"/>
    <mergeCell ref="P16:P17"/>
    <mergeCell ref="Q6:S6"/>
    <mergeCell ref="A8:B9"/>
    <mergeCell ref="D8:S8"/>
    <mergeCell ref="A10:A13"/>
    <mergeCell ref="B10:B11"/>
    <mergeCell ref="P10:P11"/>
    <mergeCell ref="Q10:Q11"/>
    <mergeCell ref="R10:R11"/>
    <mergeCell ref="S10:S21"/>
    <mergeCell ref="B12:B13"/>
    <mergeCell ref="A4:B6"/>
    <mergeCell ref="C4:D6"/>
    <mergeCell ref="E4:G6"/>
    <mergeCell ref="J4:L4"/>
    <mergeCell ref="N4:P4"/>
    <mergeCell ref="Q4:S5"/>
    <mergeCell ref="J5:L5"/>
    <mergeCell ref="N5:P5"/>
    <mergeCell ref="J6:L6"/>
    <mergeCell ref="N6:P6"/>
    <mergeCell ref="A1:S1"/>
    <mergeCell ref="A3:B3"/>
    <mergeCell ref="C3:D3"/>
    <mergeCell ref="E3:G3"/>
    <mergeCell ref="J3:L3"/>
    <mergeCell ref="N3:P3"/>
    <mergeCell ref="Q3:S3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중등교육과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경기도고입내신산출</dc:title>
  <dc:subject/>
  <dc:creator>심서영</dc:creator>
  <cp:keywords/>
  <dc:description/>
  <cp:lastModifiedBy>고민성</cp:lastModifiedBy>
  <cp:lastPrinted>2010-08-23T16:38:13Z</cp:lastPrinted>
  <dcterms:created xsi:type="dcterms:W3CDTF">2003-09-26T10:33:01Z</dcterms:created>
  <dcterms:modified xsi:type="dcterms:W3CDTF">2012-09-06T09:19:10Z</dcterms:modified>
  <cp:category/>
  <cp:version/>
  <cp:contentType/>
  <cp:contentStatus/>
</cp:coreProperties>
</file>